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6"/>
  <workbookPr defaultThemeVersion="124226"/>
  <mc:AlternateContent xmlns:mc="http://schemas.openxmlformats.org/markup-compatibility/2006">
    <mc:Choice Requires="x15">
      <x15ac:absPath xmlns:x15ac="http://schemas.microsoft.com/office/spreadsheetml/2010/11/ac" url="https://erasmusmc-my.sharepoint.com/personal/s_mensch_erasmusmc_nl/Documents/ErasmusMC - Sabine Mensch/Projecten 2023/"/>
    </mc:Choice>
  </mc:AlternateContent>
  <xr:revisionPtr revIDLastSave="53" documentId="8_{21DE0680-996D-D64A-B203-2D46EA185CDA}" xr6:coauthVersionLast="47" xr6:coauthVersionMax="47" xr10:uidLastSave="{F8753FDC-70D4-3F41-A289-4004392F6229}"/>
  <workbookProtection workbookAlgorithmName="SHA-512" workbookHashValue="GndYnuqAgJRdVhki01hmzG7pDL2Z3by0/Qk5W7bCAUC8bFKR0qHV/MQmWVgNn8ia1Yt6RrPect+SqM0BxVzHSA==" workbookSaltValue="Y+m4IL3p7EZp4SfUt909AA==" workbookSpinCount="100000" lockStructure="1"/>
  <bookViews>
    <workbookView xWindow="0" yWindow="500" windowWidth="51200" windowHeight="27160" xr2:uid="{00000000-000D-0000-FFFF-FFFF00000000}"/>
  </bookViews>
  <sheets>
    <sheet name="Sheet1" sheetId="1" r:id="rId1"/>
    <sheet name="Sheet2" sheetId="2" r:id="rId2"/>
    <sheet name="Sheet3" sheetId="3" r:id="rId3"/>
  </sheets>
  <definedNames>
    <definedName name="_xlnm.Print_Area" localSheetId="0">Sheet1!$A$1:$K$63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 i="1" l="1"/>
  <c r="K22" i="1"/>
  <c r="K28" i="1"/>
  <c r="K12" i="1"/>
  <c r="G10" i="1"/>
  <c r="K42" i="1"/>
  <c r="G42" i="1"/>
  <c r="G14" i="1" l="1"/>
  <c r="G20" i="1"/>
  <c r="G26" i="1"/>
  <c r="G30" i="1"/>
  <c r="D8" i="1" l="1"/>
  <c r="G58" i="1"/>
  <c r="G56" i="1"/>
  <c r="G52" i="1"/>
  <c r="G48" i="1"/>
  <c r="G44" i="1"/>
  <c r="G40" i="1"/>
  <c r="G34" i="1"/>
  <c r="K26" i="1"/>
  <c r="D28" i="1" l="1"/>
  <c r="D46" i="1"/>
  <c r="K58" i="1"/>
  <c r="K56" i="1"/>
  <c r="K54" i="1"/>
  <c r="K52" i="1"/>
  <c r="K50" i="1"/>
  <c r="K48" i="1"/>
  <c r="K44" i="1"/>
  <c r="K40" i="1"/>
  <c r="K38" i="1"/>
  <c r="K36" i="1"/>
  <c r="K34" i="1"/>
  <c r="K32" i="1"/>
  <c r="K30" i="1"/>
  <c r="K24" i="1"/>
  <c r="K20" i="1"/>
  <c r="K18" i="1"/>
  <c r="K16" i="1"/>
  <c r="K14" i="1"/>
  <c r="K8" i="1" l="1"/>
  <c r="K46" i="1"/>
</calcChain>
</file>

<file path=xl/sharedStrings.xml><?xml version="1.0" encoding="utf-8"?>
<sst xmlns="http://schemas.openxmlformats.org/spreadsheetml/2006/main" count="98" uniqueCount="57">
  <si>
    <t>Ba1</t>
  </si>
  <si>
    <t>Jaar</t>
  </si>
  <si>
    <t>Domein</t>
  </si>
  <si>
    <t>K&amp;I</t>
  </si>
  <si>
    <t>Bachelor Geneeskunde</t>
  </si>
  <si>
    <t>Ba1A</t>
  </si>
  <si>
    <t>Ba1A1</t>
  </si>
  <si>
    <t>Tentamen</t>
  </si>
  <si>
    <t>Ba1A2</t>
  </si>
  <si>
    <t>Ba1B</t>
  </si>
  <si>
    <t>Ba1B1</t>
  </si>
  <si>
    <t>Ba1B2</t>
  </si>
  <si>
    <t>Ba1B3</t>
  </si>
  <si>
    <t>Ba1C</t>
  </si>
  <si>
    <t>Ba1C1</t>
  </si>
  <si>
    <t>Ba1C2</t>
  </si>
  <si>
    <t>Ba1C3</t>
  </si>
  <si>
    <t>&gt;=5,50</t>
  </si>
  <si>
    <t>&gt;=4,50</t>
  </si>
  <si>
    <t>Ba1IT</t>
  </si>
  <si>
    <t>Ba2</t>
  </si>
  <si>
    <t>Ba2A</t>
  </si>
  <si>
    <t>Ba2B</t>
  </si>
  <si>
    <t>Ba2C</t>
  </si>
  <si>
    <t>Ba2IT</t>
  </si>
  <si>
    <t>Ba2A1</t>
  </si>
  <si>
    <t>Ba2A2</t>
  </si>
  <si>
    <t>Ba2B1</t>
  </si>
  <si>
    <t>Ba2B2</t>
  </si>
  <si>
    <t>Ba2B3</t>
  </si>
  <si>
    <t>Ba2C1</t>
  </si>
  <si>
    <t>Ba3</t>
  </si>
  <si>
    <t>Ba3A</t>
  </si>
  <si>
    <t>Ba3A1</t>
  </si>
  <si>
    <t>Ba3A2</t>
  </si>
  <si>
    <t>Ba3B</t>
  </si>
  <si>
    <t>Ba3B1</t>
  </si>
  <si>
    <t>Ba3B2</t>
  </si>
  <si>
    <t>Ba3C</t>
  </si>
  <si>
    <t>Ba3C1</t>
  </si>
  <si>
    <t>Ba3IT</t>
  </si>
  <si>
    <t>&gt;=35,0</t>
  </si>
  <si>
    <t>&gt;=32,0</t>
  </si>
  <si>
    <t>&gt;=21,0</t>
  </si>
  <si>
    <t>Rekenhulp</t>
  </si>
  <si>
    <t>Compensatieregels Kennis &amp; Inzicht</t>
  </si>
  <si>
    <t>Aan deze rekenhulp kunnen geen rechten worden ontleend.</t>
  </si>
  <si>
    <t>KOW</t>
  </si>
  <si>
    <t>Ba2AV</t>
  </si>
  <si>
    <t>Onderdeel</t>
  </si>
  <si>
    <t>EC</t>
  </si>
  <si>
    <t>Niet behaald</t>
  </si>
  <si>
    <t>Behaald</t>
  </si>
  <si>
    <t>2023-2024</t>
  </si>
  <si>
    <t>2023 © Informatiemanagement Onderwijs, Erasmus MC</t>
  </si>
  <si>
    <t>20231206a_IM</t>
  </si>
  <si>
    <t>Met deze rekenhulp kun je toetsen of de door jou behaalde tentamenresultaten in het domein Kennis &amp; Inzicht toereikend zijn om een beroep te kunnen doen op de compensatieregeling zoals die is vastgelegd in de OER 2023-2024 (artikel 5.8). Let op dat je daarnaast ook moet voldoen aan alle andere voorwaarden in de regeling om voor compensatie in aanmerking te komen.
Alle relevante resultaten en EC hebben in deze rekenhulp een kader, en de grenswaarden die gelden staan er onder vermeld. Wanneer er na het invoeren van je resultaten (in de lichtgele cellen) een grens-waarde wordt overschreden en je dus niet voor compensatie in aanmerking komt kleurt die waarde rood.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</si>
</sst>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2"/>
      <color theme="1"/>
      <name val="Calibri"/>
      <family val="2"/>
      <scheme val="minor"/>
    </font>
    <font>
      <i/>
      <sz val="11"/>
      <color theme="1"/>
      <name val="Calibri"/>
      <family val="2"/>
      <scheme val="minor"/>
    </font>
    <font>
      <i/>
      <sz val="9"/>
      <color theme="1"/>
      <name val="Calibri"/>
      <family val="2"/>
      <scheme val="minor"/>
    </font>
    <font>
      <sz val="9"/>
      <color theme="1"/>
      <name val="Calibri"/>
      <family val="2"/>
      <scheme val="minor"/>
    </font>
    <font>
      <i/>
      <sz val="9"/>
      <color theme="6" tint="-0.249977111117893"/>
      <name val="Calibri"/>
      <family val="2"/>
      <scheme val="minor"/>
    </font>
    <font>
      <sz val="9"/>
      <color theme="4"/>
      <name val="Calibri"/>
      <family val="2"/>
      <scheme val="minor"/>
    </font>
    <font>
      <sz val="9"/>
      <color theme="6" tint="-0.249977111117893"/>
      <name val="Calibri"/>
      <family val="2"/>
      <scheme val="minor"/>
    </font>
    <font>
      <i/>
      <sz val="12"/>
      <color theme="1"/>
      <name val="Calibri"/>
      <family val="2"/>
      <scheme val="minor"/>
    </font>
    <font>
      <i/>
      <sz val="12"/>
      <color theme="4"/>
      <name val="Calibri"/>
      <family val="2"/>
      <scheme val="minor"/>
    </font>
    <font>
      <b/>
      <sz val="12"/>
      <color theme="1"/>
      <name val="Calibri"/>
      <family val="2"/>
      <scheme val="minor"/>
    </font>
    <font>
      <sz val="12"/>
      <color theme="1"/>
      <name val="Calibri"/>
      <family val="2"/>
      <scheme val="minor"/>
    </font>
    <font>
      <i/>
      <sz val="12"/>
      <color theme="6" tint="-0.249977111117893"/>
      <name val="Calibri"/>
      <family val="2"/>
      <scheme val="minor"/>
    </font>
    <font>
      <sz val="16"/>
      <color theme="1"/>
      <name val="Calibri"/>
      <family val="2"/>
      <scheme val="minor"/>
    </font>
    <font>
      <b/>
      <sz val="16"/>
      <color theme="1"/>
      <name val="Calibri"/>
      <family val="2"/>
      <scheme val="minor"/>
    </font>
    <font>
      <sz val="9"/>
      <color theme="4" tint="-0.249977111117893"/>
      <name val="Calibri"/>
      <family val="2"/>
      <scheme val="minor"/>
    </font>
    <font>
      <i/>
      <sz val="12"/>
      <name val="Calibri"/>
      <family val="2"/>
      <scheme val="minor"/>
    </font>
    <font>
      <i/>
      <sz val="9"/>
      <color theme="4" tint="-0.249977111117893"/>
      <name val="Calibri"/>
      <family val="2"/>
      <scheme val="minor"/>
    </font>
    <font>
      <b/>
      <i/>
      <sz val="12"/>
      <color theme="1"/>
      <name val="Calibri"/>
      <family val="2"/>
      <scheme val="minor"/>
    </font>
    <font>
      <sz val="9"/>
      <color theme="0"/>
      <name val="Calibri"/>
      <family val="2"/>
      <scheme val="minor"/>
    </font>
    <font>
      <sz val="9"/>
      <color rgb="FFFF000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14999847407452621"/>
        <bgColor indexed="64"/>
      </patternFill>
    </fill>
    <fill>
      <patternFill patternType="solid">
        <fgColor rgb="FFEAEAEA"/>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applyAlignment="1">
      <alignment vertical="top"/>
    </xf>
    <xf numFmtId="0" fontId="2" fillId="0" borderId="0" xfId="0" applyFont="1" applyAlignment="1">
      <alignment vertical="top"/>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right" vertical="top"/>
    </xf>
    <xf numFmtId="0" fontId="6" fillId="0" borderId="0" xfId="0" applyFont="1" applyAlignment="1">
      <alignment horizontal="right" vertical="top"/>
    </xf>
    <xf numFmtId="0" fontId="6" fillId="0" borderId="0" xfId="0" applyFont="1" applyAlignment="1">
      <alignment horizontal="left" vertical="top"/>
    </xf>
    <xf numFmtId="0" fontId="3" fillId="0" borderId="0" xfId="0" applyFont="1" applyAlignment="1">
      <alignment vertical="top"/>
    </xf>
    <xf numFmtId="0" fontId="7" fillId="0" borderId="0" xfId="0" applyFont="1" applyAlignment="1">
      <alignment vertical="top"/>
    </xf>
    <xf numFmtId="0" fontId="8" fillId="0" borderId="0" xfId="0" applyFont="1" applyAlignment="1">
      <alignment vertical="top"/>
    </xf>
    <xf numFmtId="0" fontId="11" fillId="0" borderId="0" xfId="0" applyFont="1" applyAlignment="1">
      <alignment vertical="top"/>
    </xf>
    <xf numFmtId="2" fontId="11" fillId="2" borderId="1" xfId="0" applyNumberFormat="1" applyFont="1" applyFill="1" applyBorder="1" applyAlignment="1" applyProtection="1">
      <alignment vertical="top"/>
      <protection locked="0"/>
    </xf>
    <xf numFmtId="0" fontId="12" fillId="0" borderId="0" xfId="0" applyFont="1" applyAlignment="1">
      <alignment vertical="top"/>
    </xf>
    <xf numFmtId="0" fontId="13" fillId="0" borderId="0" xfId="0" applyFont="1" applyAlignment="1">
      <alignment vertical="top"/>
    </xf>
    <xf numFmtId="0" fontId="14" fillId="0" borderId="0" xfId="0" applyFont="1" applyAlignment="1">
      <alignment vertical="top"/>
    </xf>
    <xf numFmtId="0" fontId="8" fillId="4" borderId="0" xfId="0" applyFont="1" applyFill="1" applyAlignment="1">
      <alignment vertical="top"/>
    </xf>
    <xf numFmtId="0" fontId="15" fillId="0" borderId="0" xfId="0" applyFont="1" applyAlignment="1">
      <alignment horizontal="right" vertical="top"/>
    </xf>
    <xf numFmtId="0" fontId="17" fillId="0" borderId="0" xfId="0" applyFont="1" applyAlignment="1">
      <alignment horizontal="right" vertical="top"/>
    </xf>
    <xf numFmtId="0" fontId="16" fillId="0" borderId="0" xfId="0" applyFont="1" applyAlignment="1">
      <alignment vertical="top"/>
    </xf>
    <xf numFmtId="0" fontId="8" fillId="5" borderId="0" xfId="0" applyFont="1" applyFill="1" applyAlignment="1">
      <alignment vertical="top"/>
    </xf>
    <xf numFmtId="0" fontId="8" fillId="6" borderId="0" xfId="0" applyFont="1" applyFill="1" applyAlignment="1">
      <alignment vertical="top"/>
    </xf>
    <xf numFmtId="0" fontId="8" fillId="6" borderId="0" xfId="0" applyFont="1" applyFill="1" applyAlignment="1">
      <alignment horizontal="right" vertical="top"/>
    </xf>
    <xf numFmtId="164" fontId="16" fillId="7" borderId="1" xfId="0" applyNumberFormat="1" applyFont="1" applyFill="1" applyBorder="1" applyAlignment="1">
      <alignment vertical="top"/>
    </xf>
    <xf numFmtId="0" fontId="8" fillId="7" borderId="0" xfId="0" applyFont="1" applyFill="1" applyAlignment="1">
      <alignment vertical="top"/>
    </xf>
    <xf numFmtId="0" fontId="8" fillId="4" borderId="0" xfId="0" applyFont="1" applyFill="1" applyAlignment="1">
      <alignment horizontal="right" vertical="top"/>
    </xf>
    <xf numFmtId="0" fontId="9" fillId="6" borderId="0" xfId="0" applyFont="1" applyFill="1" applyAlignment="1">
      <alignment horizontal="right" vertical="top"/>
    </xf>
    <xf numFmtId="0" fontId="10" fillId="7" borderId="0" xfId="0" applyFont="1" applyFill="1" applyAlignment="1">
      <alignment vertical="top"/>
    </xf>
    <xf numFmtId="164" fontId="8" fillId="7" borderId="0" xfId="0" applyNumberFormat="1" applyFont="1" applyFill="1" applyAlignment="1">
      <alignment horizontal="left" vertical="top"/>
    </xf>
    <xf numFmtId="2" fontId="11" fillId="7" borderId="1" xfId="0" applyNumberFormat="1" applyFont="1" applyFill="1" applyBorder="1" applyAlignment="1">
      <alignment vertical="top"/>
    </xf>
    <xf numFmtId="0" fontId="10" fillId="3" borderId="0" xfId="0" applyFont="1" applyFill="1" applyAlignment="1">
      <alignment vertical="top"/>
    </xf>
    <xf numFmtId="0" fontId="10" fillId="5" borderId="0" xfId="0" applyFont="1" applyFill="1" applyAlignment="1">
      <alignment vertical="top"/>
    </xf>
    <xf numFmtId="164" fontId="8" fillId="5" borderId="0" xfId="0" applyNumberFormat="1" applyFont="1" applyFill="1" applyAlignment="1">
      <alignment horizontal="left" vertical="top"/>
    </xf>
    <xf numFmtId="2" fontId="11" fillId="5" borderId="1" xfId="0" applyNumberFormat="1" applyFont="1" applyFill="1" applyBorder="1" applyAlignment="1">
      <alignment vertical="top"/>
    </xf>
    <xf numFmtId="0" fontId="10" fillId="6" borderId="0" xfId="0" applyFont="1" applyFill="1" applyAlignment="1">
      <alignment vertical="top"/>
    </xf>
    <xf numFmtId="164" fontId="8" fillId="6" borderId="0" xfId="0" applyNumberFormat="1" applyFont="1" applyFill="1" applyAlignment="1">
      <alignment horizontal="left" vertical="top"/>
    </xf>
    <xf numFmtId="164" fontId="16" fillId="6" borderId="0" xfId="0" applyNumberFormat="1" applyFont="1" applyFill="1" applyAlignment="1">
      <alignment vertical="top"/>
    </xf>
    <xf numFmtId="0" fontId="11" fillId="4" borderId="0" xfId="0" applyFont="1" applyFill="1" applyAlignment="1">
      <alignment vertical="top"/>
    </xf>
    <xf numFmtId="0" fontId="18" fillId="5" borderId="0" xfId="0" applyFont="1" applyFill="1" applyAlignment="1">
      <alignment vertical="top"/>
    </xf>
    <xf numFmtId="0" fontId="18" fillId="7" borderId="0" xfId="0" applyFont="1" applyFill="1" applyAlignment="1">
      <alignment vertical="top"/>
    </xf>
    <xf numFmtId="0" fontId="18" fillId="3" borderId="0" xfId="0" applyFont="1" applyFill="1" applyAlignment="1">
      <alignment vertical="top"/>
    </xf>
    <xf numFmtId="0" fontId="18" fillId="6" borderId="0" xfId="0" applyFont="1" applyFill="1" applyAlignment="1">
      <alignment vertical="top"/>
    </xf>
    <xf numFmtId="2" fontId="1" fillId="2" borderId="1" xfId="0" applyNumberFormat="1" applyFont="1" applyFill="1" applyBorder="1" applyAlignment="1" applyProtection="1">
      <alignment vertical="top"/>
      <protection locked="0"/>
    </xf>
    <xf numFmtId="0" fontId="19" fillId="0" borderId="0" xfId="0" applyFont="1" applyAlignment="1">
      <alignment horizontal="right" vertical="top"/>
    </xf>
    <xf numFmtId="0" fontId="1" fillId="0" borderId="0" xfId="0" applyFont="1" applyAlignment="1">
      <alignment vertical="top"/>
    </xf>
    <xf numFmtId="0" fontId="20" fillId="0" borderId="0" xfId="0" applyFont="1" applyAlignment="1">
      <alignment vertical="top"/>
    </xf>
    <xf numFmtId="0" fontId="4" fillId="0" borderId="0" xfId="0" applyFont="1" applyAlignment="1">
      <alignment horizontal="left" vertical="top" wrapText="1"/>
    </xf>
  </cellXfs>
  <cellStyles count="1">
    <cellStyle name="Standaard" xfId="0" builtinId="0"/>
  </cellStyles>
  <dxfs count="42">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
      <font>
        <color rgb="FFFF0000"/>
      </font>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EAEAEA"/>
      <color rgb="FFFFE1E1"/>
      <color rgb="FFFFCDC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3"/>
  <sheetViews>
    <sheetView tabSelected="1" zoomScale="187" zoomScaleNormal="115" workbookViewId="0">
      <selection activeCell="J12" sqref="J12"/>
    </sheetView>
  </sheetViews>
  <sheetFormatPr baseColWidth="10" defaultColWidth="9.1640625" defaultRowHeight="20" customHeight="1" x14ac:dyDescent="0.2"/>
  <cols>
    <col min="1" max="10" width="10.6640625" style="1" customWidth="1"/>
    <col min="11" max="11" width="20.6640625" style="1" customWidth="1"/>
    <col min="12" max="16384" width="9.1640625" style="1"/>
  </cols>
  <sheetData>
    <row r="1" spans="1:12" s="12" customFormat="1" ht="20" customHeight="1" x14ac:dyDescent="0.2">
      <c r="A1" s="12" t="s">
        <v>4</v>
      </c>
      <c r="F1" s="47" t="s">
        <v>56</v>
      </c>
      <c r="G1" s="47"/>
      <c r="H1" s="47"/>
      <c r="I1" s="47"/>
      <c r="J1" s="47"/>
      <c r="K1" s="47"/>
    </row>
    <row r="2" spans="1:12" s="12" customFormat="1" ht="20" customHeight="1" x14ac:dyDescent="0.2">
      <c r="A2" s="45" t="s">
        <v>53</v>
      </c>
      <c r="F2" s="47"/>
      <c r="G2" s="47"/>
      <c r="H2" s="47"/>
      <c r="I2" s="47"/>
      <c r="J2" s="47"/>
      <c r="K2" s="47"/>
    </row>
    <row r="3" spans="1:12" s="16" customFormat="1" ht="25" customHeight="1" x14ac:dyDescent="0.2">
      <c r="A3" s="16" t="s">
        <v>45</v>
      </c>
      <c r="F3" s="47"/>
      <c r="G3" s="47"/>
      <c r="H3" s="47"/>
      <c r="I3" s="47"/>
      <c r="J3" s="47"/>
      <c r="K3" s="47"/>
    </row>
    <row r="4" spans="1:12" s="15" customFormat="1" ht="25" customHeight="1" x14ac:dyDescent="0.2">
      <c r="A4" s="15" t="s">
        <v>44</v>
      </c>
      <c r="F4" s="47"/>
      <c r="G4" s="47"/>
      <c r="H4" s="47"/>
      <c r="I4" s="47"/>
      <c r="J4" s="47"/>
      <c r="K4" s="47"/>
    </row>
    <row r="5" spans="1:12" ht="30" customHeight="1" x14ac:dyDescent="0.2"/>
    <row r="6" spans="1:12" s="11" customFormat="1" ht="20" customHeight="1" x14ac:dyDescent="0.2">
      <c r="A6" s="41" t="s">
        <v>1</v>
      </c>
      <c r="B6" s="40" t="s">
        <v>2</v>
      </c>
      <c r="C6" s="25"/>
      <c r="D6" s="25"/>
      <c r="E6" s="39" t="s">
        <v>49</v>
      </c>
      <c r="F6" s="21"/>
      <c r="G6" s="21"/>
      <c r="H6" s="42" t="s">
        <v>7</v>
      </c>
      <c r="I6" s="22"/>
      <c r="J6" s="27"/>
      <c r="K6" s="23" t="s">
        <v>50</v>
      </c>
    </row>
    <row r="7" spans="1:12" s="2" customFormat="1" ht="30" customHeight="1" x14ac:dyDescent="0.2"/>
    <row r="8" spans="1:12" s="11" customFormat="1" ht="20" customHeight="1" x14ac:dyDescent="0.2">
      <c r="A8" s="31" t="s">
        <v>0</v>
      </c>
      <c r="B8" s="28" t="s">
        <v>3</v>
      </c>
      <c r="C8" s="29">
        <v>50</v>
      </c>
      <c r="D8" s="30">
        <f>ROUND(((F10*G10)+(F14*G14)+(F20*G20)+(F26*G26))/(F10+F14+F20+F26),2)</f>
        <v>0</v>
      </c>
      <c r="E8" s="17"/>
      <c r="F8" s="17"/>
      <c r="G8" s="17"/>
      <c r="H8" s="17"/>
      <c r="I8" s="17"/>
      <c r="J8" s="26"/>
      <c r="K8" s="24">
        <f>SUM(K10:K26)</f>
        <v>0</v>
      </c>
      <c r="L8" s="20"/>
    </row>
    <row r="9" spans="1:12" s="6" customFormat="1" ht="20" customHeight="1" x14ac:dyDescent="0.2">
      <c r="A9" s="5"/>
      <c r="D9" s="18" t="s">
        <v>17</v>
      </c>
      <c r="J9" s="44"/>
      <c r="K9" s="19" t="s">
        <v>41</v>
      </c>
      <c r="L9" s="8"/>
    </row>
    <row r="10" spans="1:12" s="12" customFormat="1" ht="20" customHeight="1" x14ac:dyDescent="0.2">
      <c r="E10" s="32" t="s">
        <v>5</v>
      </c>
      <c r="F10" s="33">
        <v>13</v>
      </c>
      <c r="G10" s="34">
        <f>ROUND(((I12*J12))/(I12),)</f>
        <v>0</v>
      </c>
      <c r="H10" s="35" t="s">
        <v>6</v>
      </c>
      <c r="I10" s="36">
        <v>7</v>
      </c>
      <c r="J10" s="43" t="s">
        <v>51</v>
      </c>
      <c r="K10" s="37">
        <f>IF(J10="Behaald",7,0)</f>
        <v>0</v>
      </c>
    </row>
    <row r="11" spans="1:12" s="3" customFormat="1" ht="20" customHeight="1" x14ac:dyDescent="0.2">
      <c r="G11" s="18" t="s">
        <v>18</v>
      </c>
      <c r="J11" s="18"/>
      <c r="K11" s="10"/>
    </row>
    <row r="12" spans="1:12" s="12" customFormat="1" ht="20" customHeight="1" x14ac:dyDescent="0.2">
      <c r="H12" s="35" t="s">
        <v>8</v>
      </c>
      <c r="I12" s="36">
        <v>6</v>
      </c>
      <c r="J12" s="13"/>
      <c r="K12" s="37" t="str">
        <f>IF(J12&gt;=5.5,I12,"")</f>
        <v/>
      </c>
      <c r="L12" s="14"/>
    </row>
    <row r="13" spans="1:12" s="3" customFormat="1" ht="20" customHeight="1" x14ac:dyDescent="0.2">
      <c r="J13" s="18" t="s">
        <v>18</v>
      </c>
      <c r="K13" s="10"/>
      <c r="L13" s="10"/>
    </row>
    <row r="14" spans="1:12" s="12" customFormat="1" ht="20" customHeight="1" x14ac:dyDescent="0.2">
      <c r="E14" s="32" t="s">
        <v>9</v>
      </c>
      <c r="F14" s="33">
        <v>19</v>
      </c>
      <c r="G14" s="34">
        <f>ROUND(((I14*J14)+(I16*J16)+(I18*J18))/(I14+I16+I18),2)</f>
        <v>0</v>
      </c>
      <c r="H14" s="35" t="s">
        <v>10</v>
      </c>
      <c r="I14" s="36">
        <v>6</v>
      </c>
      <c r="J14" s="13"/>
      <c r="K14" s="37" t="str">
        <f>IF(J14&gt;=5.5,I14,"")</f>
        <v/>
      </c>
      <c r="L14" s="14"/>
    </row>
    <row r="15" spans="1:12" s="3" customFormat="1" ht="20" customHeight="1" x14ac:dyDescent="0.2">
      <c r="G15" s="18" t="s">
        <v>17</v>
      </c>
      <c r="J15" s="18" t="s">
        <v>18</v>
      </c>
      <c r="K15" s="4"/>
      <c r="L15" s="4"/>
    </row>
    <row r="16" spans="1:12" s="12" customFormat="1" ht="20" customHeight="1" x14ac:dyDescent="0.2">
      <c r="H16" s="35" t="s">
        <v>11</v>
      </c>
      <c r="I16" s="36">
        <v>6</v>
      </c>
      <c r="J16" s="13"/>
      <c r="K16" s="37" t="str">
        <f>IF(J16&gt;=5.5,I16,"")</f>
        <v/>
      </c>
      <c r="L16" s="14"/>
    </row>
    <row r="17" spans="1:12" s="3" customFormat="1" ht="20" customHeight="1" x14ac:dyDescent="0.2">
      <c r="J17" s="18" t="s">
        <v>18</v>
      </c>
      <c r="K17" s="4"/>
      <c r="L17" s="4"/>
    </row>
    <row r="18" spans="1:12" s="12" customFormat="1" ht="20" customHeight="1" x14ac:dyDescent="0.2">
      <c r="H18" s="35" t="s">
        <v>12</v>
      </c>
      <c r="I18" s="36">
        <v>7</v>
      </c>
      <c r="J18" s="13"/>
      <c r="K18" s="37" t="str">
        <f>IF(J18&gt;=5.5,I18,"")</f>
        <v/>
      </c>
      <c r="L18" s="14"/>
    </row>
    <row r="19" spans="1:12" s="3" customFormat="1" ht="20" customHeight="1" x14ac:dyDescent="0.2">
      <c r="J19" s="18" t="s">
        <v>18</v>
      </c>
      <c r="K19" s="4"/>
      <c r="L19" s="4"/>
    </row>
    <row r="20" spans="1:12" s="12" customFormat="1" ht="20" customHeight="1" x14ac:dyDescent="0.2">
      <c r="E20" s="32" t="s">
        <v>13</v>
      </c>
      <c r="F20" s="33">
        <v>16</v>
      </c>
      <c r="G20" s="34">
        <f>ROUND(((I20*J20)+(I22*J22)+(I24*J24))/(I20+I22+I24),2)</f>
        <v>0</v>
      </c>
      <c r="H20" s="35" t="s">
        <v>14</v>
      </c>
      <c r="I20" s="36">
        <v>6</v>
      </c>
      <c r="J20" s="13"/>
      <c r="K20" s="37" t="str">
        <f>IF(J20&gt;=5.5,I20,"")</f>
        <v/>
      </c>
      <c r="L20" s="14"/>
    </row>
    <row r="21" spans="1:12" s="3" customFormat="1" ht="20" customHeight="1" x14ac:dyDescent="0.2">
      <c r="G21" s="18" t="s">
        <v>17</v>
      </c>
      <c r="J21" s="18" t="s">
        <v>18</v>
      </c>
      <c r="K21" s="4"/>
      <c r="L21" s="4"/>
    </row>
    <row r="22" spans="1:12" s="12" customFormat="1" ht="20" customHeight="1" x14ac:dyDescent="0.2">
      <c r="H22" s="35" t="s">
        <v>15</v>
      </c>
      <c r="I22" s="36">
        <v>5</v>
      </c>
      <c r="J22" s="13"/>
      <c r="K22" s="37" t="str">
        <f>IF(J22&gt;=5.5,I22,"")</f>
        <v/>
      </c>
      <c r="L22" s="14"/>
    </row>
    <row r="23" spans="1:12" s="3" customFormat="1" ht="20" customHeight="1" x14ac:dyDescent="0.2">
      <c r="J23" s="18" t="s">
        <v>18</v>
      </c>
      <c r="K23" s="4"/>
      <c r="L23" s="4"/>
    </row>
    <row r="24" spans="1:12" s="12" customFormat="1" ht="20" customHeight="1" x14ac:dyDescent="0.2">
      <c r="H24" s="35" t="s">
        <v>16</v>
      </c>
      <c r="I24" s="36">
        <v>5</v>
      </c>
      <c r="J24" s="13"/>
      <c r="K24" s="37" t="str">
        <f>IF(J24&gt;=5.5,I24,"")</f>
        <v/>
      </c>
      <c r="L24" s="14"/>
    </row>
    <row r="25" spans="1:12" s="3" customFormat="1" ht="20" customHeight="1" x14ac:dyDescent="0.2">
      <c r="J25" s="18" t="s">
        <v>18</v>
      </c>
      <c r="K25" s="4"/>
      <c r="L25" s="4"/>
    </row>
    <row r="26" spans="1:12" s="12" customFormat="1" ht="20" customHeight="1" x14ac:dyDescent="0.2">
      <c r="E26" s="32" t="s">
        <v>19</v>
      </c>
      <c r="F26" s="33">
        <v>2</v>
      </c>
      <c r="G26" s="34">
        <f>ROUND((I26*J26)/I26,2)</f>
        <v>0</v>
      </c>
      <c r="H26" s="35" t="s">
        <v>19</v>
      </c>
      <c r="I26" s="36">
        <v>2</v>
      </c>
      <c r="J26" s="13"/>
      <c r="K26" s="37" t="str">
        <f>IF(J26&gt;=5.5,I26,"")</f>
        <v/>
      </c>
      <c r="L26" s="14"/>
    </row>
    <row r="27" spans="1:12" s="3" customFormat="1" ht="30" customHeight="1" x14ac:dyDescent="0.2">
      <c r="G27" s="18" t="s">
        <v>18</v>
      </c>
      <c r="J27" s="18" t="s">
        <v>18</v>
      </c>
    </row>
    <row r="28" spans="1:12" s="12" customFormat="1" ht="20" customHeight="1" x14ac:dyDescent="0.2">
      <c r="A28" s="31" t="s">
        <v>20</v>
      </c>
      <c r="B28" s="28" t="s">
        <v>3</v>
      </c>
      <c r="C28" s="29">
        <v>47</v>
      </c>
      <c r="D28" s="30">
        <f>ROUND(((F30*G30)+(F34*G34)+(F40*G40)+(F42*G42)+(F44*G44))/(F30+F34+F40+F42+F44),2)</f>
        <v>0</v>
      </c>
      <c r="E28" s="38"/>
      <c r="F28" s="38"/>
      <c r="G28" s="38"/>
      <c r="H28" s="38"/>
      <c r="I28" s="38"/>
      <c r="J28" s="26"/>
      <c r="K28" s="24">
        <f>SUM(K30:K44)</f>
        <v>0</v>
      </c>
    </row>
    <row r="29" spans="1:12" s="3" customFormat="1" ht="20" customHeight="1" x14ac:dyDescent="0.2">
      <c r="D29" s="18" t="s">
        <v>17</v>
      </c>
      <c r="K29" s="19" t="s">
        <v>42</v>
      </c>
    </row>
    <row r="30" spans="1:12" s="12" customFormat="1" ht="20" customHeight="1" x14ac:dyDescent="0.2">
      <c r="E30" s="32" t="s">
        <v>21</v>
      </c>
      <c r="F30" s="33">
        <v>17</v>
      </c>
      <c r="G30" s="34">
        <f>ROUND(((I30*J30)+(I32*J32))/(I30+I32),2)</f>
        <v>0</v>
      </c>
      <c r="H30" s="35" t="s">
        <v>25</v>
      </c>
      <c r="I30" s="36">
        <v>9</v>
      </c>
      <c r="J30" s="13"/>
      <c r="K30" s="37" t="str">
        <f>IF(J30&gt;=5.5,I30,"")</f>
        <v/>
      </c>
    </row>
    <row r="31" spans="1:12" s="3" customFormat="1" ht="20" customHeight="1" x14ac:dyDescent="0.2">
      <c r="G31" s="18" t="s">
        <v>17</v>
      </c>
      <c r="J31" s="18" t="s">
        <v>18</v>
      </c>
    </row>
    <row r="32" spans="1:12" s="12" customFormat="1" ht="20" customHeight="1" x14ac:dyDescent="0.2">
      <c r="H32" s="35" t="s">
        <v>26</v>
      </c>
      <c r="I32" s="36">
        <v>8</v>
      </c>
      <c r="J32" s="13"/>
      <c r="K32" s="37" t="str">
        <f>IF(J32&gt;=5.5,I32,"")</f>
        <v/>
      </c>
    </row>
    <row r="33" spans="1:11" s="3" customFormat="1" ht="20" customHeight="1" x14ac:dyDescent="0.2">
      <c r="J33" s="18" t="s">
        <v>18</v>
      </c>
    </row>
    <row r="34" spans="1:11" s="12" customFormat="1" ht="20" customHeight="1" x14ac:dyDescent="0.2">
      <c r="E34" s="32" t="s">
        <v>22</v>
      </c>
      <c r="F34" s="33">
        <v>19</v>
      </c>
      <c r="G34" s="34">
        <f>ROUND(((I34*J34)+(I36*J36)+(I38*J38))/(I34+I36+I38),2)</f>
        <v>0</v>
      </c>
      <c r="H34" s="35" t="s">
        <v>27</v>
      </c>
      <c r="I34" s="36">
        <v>6</v>
      </c>
      <c r="J34" s="13"/>
      <c r="K34" s="37" t="str">
        <f>IF(J34&gt;=5.5,I34,"")</f>
        <v/>
      </c>
    </row>
    <row r="35" spans="1:11" s="3" customFormat="1" ht="20" customHeight="1" x14ac:dyDescent="0.2">
      <c r="G35" s="7" t="s">
        <v>17</v>
      </c>
      <c r="J35" s="18" t="s">
        <v>18</v>
      </c>
    </row>
    <row r="36" spans="1:11" s="12" customFormat="1" ht="20" customHeight="1" x14ac:dyDescent="0.2">
      <c r="H36" s="35" t="s">
        <v>28</v>
      </c>
      <c r="I36" s="36">
        <v>6</v>
      </c>
      <c r="J36" s="13"/>
      <c r="K36" s="37" t="str">
        <f>IF(J36&gt;=5.5,I36,"")</f>
        <v/>
      </c>
    </row>
    <row r="37" spans="1:11" s="3" customFormat="1" ht="20" customHeight="1" x14ac:dyDescent="0.2">
      <c r="J37" s="18" t="s">
        <v>18</v>
      </c>
    </row>
    <row r="38" spans="1:11" s="12" customFormat="1" ht="20" customHeight="1" x14ac:dyDescent="0.2">
      <c r="H38" s="35" t="s">
        <v>29</v>
      </c>
      <c r="I38" s="36">
        <v>7</v>
      </c>
      <c r="J38" s="13"/>
      <c r="K38" s="37" t="str">
        <f>IF(J38&gt;=5.5,I38,"")</f>
        <v/>
      </c>
    </row>
    <row r="39" spans="1:11" s="3" customFormat="1" ht="20" customHeight="1" x14ac:dyDescent="0.2">
      <c r="J39" s="18" t="s">
        <v>18</v>
      </c>
    </row>
    <row r="40" spans="1:11" s="12" customFormat="1" ht="20" customHeight="1" x14ac:dyDescent="0.2">
      <c r="E40" s="32" t="s">
        <v>23</v>
      </c>
      <c r="F40" s="33">
        <v>6</v>
      </c>
      <c r="G40" s="34">
        <f>ROUND((I40*J40)/I40,2)</f>
        <v>0</v>
      </c>
      <c r="H40" s="35" t="s">
        <v>30</v>
      </c>
      <c r="I40" s="36">
        <v>6</v>
      </c>
      <c r="J40" s="13"/>
      <c r="K40" s="37" t="str">
        <f>IF(J40&gt;=5.5,I40,"")</f>
        <v/>
      </c>
    </row>
    <row r="41" spans="1:11" s="3" customFormat="1" ht="20" customHeight="1" x14ac:dyDescent="0.2">
      <c r="G41" s="18" t="s">
        <v>17</v>
      </c>
      <c r="J41" s="18" t="s">
        <v>17</v>
      </c>
    </row>
    <row r="42" spans="1:11" s="12" customFormat="1" ht="20" customHeight="1" x14ac:dyDescent="0.2">
      <c r="E42" s="32" t="s">
        <v>48</v>
      </c>
      <c r="F42" s="33">
        <v>3</v>
      </c>
      <c r="G42" s="34">
        <f>ROUND((I42*J42)/I42,2)</f>
        <v>0</v>
      </c>
      <c r="H42" s="35" t="s">
        <v>47</v>
      </c>
      <c r="I42" s="36">
        <v>3</v>
      </c>
      <c r="J42" s="13"/>
      <c r="K42" s="37" t="str">
        <f>IF(J42&gt;=5.5,I42,"")</f>
        <v/>
      </c>
    </row>
    <row r="43" spans="1:11" s="3" customFormat="1" ht="20" customHeight="1" x14ac:dyDescent="0.2">
      <c r="G43" s="18" t="s">
        <v>17</v>
      </c>
      <c r="J43" s="18" t="s">
        <v>17</v>
      </c>
    </row>
    <row r="44" spans="1:11" s="12" customFormat="1" ht="20" customHeight="1" x14ac:dyDescent="0.2">
      <c r="E44" s="32" t="s">
        <v>24</v>
      </c>
      <c r="F44" s="33">
        <v>2</v>
      </c>
      <c r="G44" s="34">
        <f>ROUND((I44*J44)/I44,2)</f>
        <v>0</v>
      </c>
      <c r="H44" s="35" t="s">
        <v>24</v>
      </c>
      <c r="I44" s="36">
        <v>2</v>
      </c>
      <c r="J44" s="13"/>
      <c r="K44" s="37" t="str">
        <f>IF(J44&gt;=5.5,I44,"")</f>
        <v/>
      </c>
    </row>
    <row r="45" spans="1:11" s="3" customFormat="1" ht="30" customHeight="1" x14ac:dyDescent="0.2">
      <c r="G45" s="18" t="s">
        <v>18</v>
      </c>
      <c r="J45" s="18" t="s">
        <v>18</v>
      </c>
    </row>
    <row r="46" spans="1:11" s="12" customFormat="1" ht="20" customHeight="1" x14ac:dyDescent="0.2">
      <c r="A46" s="31" t="s">
        <v>31</v>
      </c>
      <c r="B46" s="28" t="s">
        <v>3</v>
      </c>
      <c r="C46" s="29">
        <v>36</v>
      </c>
      <c r="D46" s="30">
        <f>ROUND(((F48*G48)+(F52*G52)+(F56*G56)+(F58*G58))/(F48+F52+F56+F58),2)</f>
        <v>0</v>
      </c>
      <c r="E46" s="38"/>
      <c r="F46" s="38"/>
      <c r="G46" s="38"/>
      <c r="H46" s="38"/>
      <c r="I46" s="38"/>
      <c r="J46" s="26"/>
      <c r="K46" s="24">
        <f>SUM(K48:K58)</f>
        <v>0</v>
      </c>
    </row>
    <row r="47" spans="1:11" s="3" customFormat="1" ht="20" customHeight="1" x14ac:dyDescent="0.2">
      <c r="K47" s="19" t="s">
        <v>43</v>
      </c>
    </row>
    <row r="48" spans="1:11" s="12" customFormat="1" ht="20" customHeight="1" x14ac:dyDescent="0.2">
      <c r="E48" s="32" t="s">
        <v>32</v>
      </c>
      <c r="F48" s="33">
        <v>15</v>
      </c>
      <c r="G48" s="34">
        <f>ROUND(((I48*J48)+(I50*J50))/(I48+I50),2)</f>
        <v>0</v>
      </c>
      <c r="H48" s="35" t="s">
        <v>33</v>
      </c>
      <c r="I48" s="36">
        <v>8</v>
      </c>
      <c r="J48" s="13"/>
      <c r="K48" s="37" t="str">
        <f>IF(J48&gt;=5.5,I48,"")</f>
        <v/>
      </c>
    </row>
    <row r="49" spans="1:11" s="3" customFormat="1" ht="20" customHeight="1" x14ac:dyDescent="0.2">
      <c r="G49" s="18" t="s">
        <v>17</v>
      </c>
      <c r="J49" s="18" t="s">
        <v>18</v>
      </c>
    </row>
    <row r="50" spans="1:11" s="12" customFormat="1" ht="20" customHeight="1" x14ac:dyDescent="0.2">
      <c r="H50" s="35" t="s">
        <v>34</v>
      </c>
      <c r="I50" s="36">
        <v>7</v>
      </c>
      <c r="J50" s="13"/>
      <c r="K50" s="37" t="str">
        <f>IF(J50&gt;=5.5,I50,"")</f>
        <v/>
      </c>
    </row>
    <row r="51" spans="1:11" s="3" customFormat="1" ht="20" customHeight="1" x14ac:dyDescent="0.2">
      <c r="J51" s="18" t="s">
        <v>18</v>
      </c>
    </row>
    <row r="52" spans="1:11" s="12" customFormat="1" ht="20" customHeight="1" x14ac:dyDescent="0.2">
      <c r="E52" s="32" t="s">
        <v>35</v>
      </c>
      <c r="F52" s="33">
        <v>16</v>
      </c>
      <c r="G52" s="34">
        <f>ROUND(((I52*J52)+(I54*J54))/(I52+I54),2)</f>
        <v>0</v>
      </c>
      <c r="H52" s="35" t="s">
        <v>36</v>
      </c>
      <c r="I52" s="36">
        <v>8</v>
      </c>
      <c r="J52" s="13"/>
      <c r="K52" s="37" t="str">
        <f>IF(J52&gt;=5.5,I52,"")</f>
        <v/>
      </c>
    </row>
    <row r="53" spans="1:11" s="3" customFormat="1" ht="20" customHeight="1" x14ac:dyDescent="0.2">
      <c r="G53" s="18" t="s">
        <v>17</v>
      </c>
      <c r="J53" s="18" t="s">
        <v>18</v>
      </c>
    </row>
    <row r="54" spans="1:11" s="12" customFormat="1" ht="20" customHeight="1" x14ac:dyDescent="0.2">
      <c r="H54" s="35" t="s">
        <v>37</v>
      </c>
      <c r="I54" s="36">
        <v>8</v>
      </c>
      <c r="J54" s="13"/>
      <c r="K54" s="37" t="str">
        <f>IF(J54&gt;=5.5,I54,"")</f>
        <v/>
      </c>
    </row>
    <row r="55" spans="1:11" s="3" customFormat="1" ht="20" customHeight="1" x14ac:dyDescent="0.2">
      <c r="J55" s="18" t="s">
        <v>18</v>
      </c>
    </row>
    <row r="56" spans="1:11" s="12" customFormat="1" ht="20" customHeight="1" x14ac:dyDescent="0.2">
      <c r="E56" s="32" t="s">
        <v>38</v>
      </c>
      <c r="F56" s="33">
        <v>3</v>
      </c>
      <c r="G56" s="34">
        <f>ROUND((I56*J56)/I56,2)</f>
        <v>0</v>
      </c>
      <c r="H56" s="35" t="s">
        <v>39</v>
      </c>
      <c r="I56" s="36">
        <v>3</v>
      </c>
      <c r="J56" s="13"/>
      <c r="K56" s="37" t="str">
        <f>IF(J56&gt;=5.5,I56,"")</f>
        <v/>
      </c>
    </row>
    <row r="57" spans="1:11" s="3" customFormat="1" ht="20" customHeight="1" x14ac:dyDescent="0.2">
      <c r="G57" s="18" t="s">
        <v>17</v>
      </c>
      <c r="J57" s="18" t="s">
        <v>17</v>
      </c>
    </row>
    <row r="58" spans="1:11" s="12" customFormat="1" ht="20" customHeight="1" x14ac:dyDescent="0.2">
      <c r="E58" s="32" t="s">
        <v>40</v>
      </c>
      <c r="F58" s="33">
        <v>2</v>
      </c>
      <c r="G58" s="34">
        <f>ROUND((I58*J58)/I58,2)</f>
        <v>0</v>
      </c>
      <c r="H58" s="35" t="s">
        <v>40</v>
      </c>
      <c r="I58" s="36">
        <v>2</v>
      </c>
      <c r="J58" s="13"/>
      <c r="K58" s="37" t="str">
        <f>IF(J58&gt;=5.5,I58,"")</f>
        <v/>
      </c>
    </row>
    <row r="59" spans="1:11" s="3" customFormat="1" ht="20" customHeight="1" x14ac:dyDescent="0.2">
      <c r="G59" s="18" t="s">
        <v>17</v>
      </c>
      <c r="J59" s="18" t="s">
        <v>17</v>
      </c>
    </row>
    <row r="60" spans="1:11" s="3" customFormat="1" ht="20" customHeight="1" x14ac:dyDescent="0.2">
      <c r="G60" s="18"/>
      <c r="J60" s="18"/>
    </row>
    <row r="62" spans="1:11" s="3" customFormat="1" ht="20" customHeight="1" x14ac:dyDescent="0.2">
      <c r="A62" s="3" t="s">
        <v>54</v>
      </c>
      <c r="K62" s="6" t="s">
        <v>55</v>
      </c>
    </row>
    <row r="63" spans="1:11" s="3" customFormat="1" ht="20" customHeight="1" x14ac:dyDescent="0.2">
      <c r="A63" s="9" t="s">
        <v>46</v>
      </c>
    </row>
  </sheetData>
  <sheetProtection algorithmName="SHA-512" hashValue="BTY3CczLbUiPoqOgxliRHb/jZFf24DYWmTQ1lq0ufq1DYJdQqcusmJZCYfJ24Axre5XAm3gRt2j8OdVkuM8d1Q==" saltValue="W4uyxTREkUhXnFLEwAvoLg==" spinCount="100000" sheet="1" selectLockedCells="1"/>
  <mergeCells count="1">
    <mergeCell ref="F1:K4"/>
  </mergeCells>
  <conditionalFormatting sqref="D8">
    <cfRule type="cellIs" dxfId="41" priority="72" operator="lessThan">
      <formula>5.5</formula>
    </cfRule>
  </conditionalFormatting>
  <conditionalFormatting sqref="D28">
    <cfRule type="cellIs" dxfId="40" priority="39" operator="lessThan">
      <formula>5.5</formula>
    </cfRule>
  </conditionalFormatting>
  <conditionalFormatting sqref="D46">
    <cfRule type="cellIs" dxfId="39" priority="4" operator="lessThan">
      <formula>5.5</formula>
    </cfRule>
  </conditionalFormatting>
  <conditionalFormatting sqref="G10">
    <cfRule type="cellIs" dxfId="38" priority="75" operator="lessThan">
      <formula>5.5</formula>
    </cfRule>
  </conditionalFormatting>
  <conditionalFormatting sqref="G14">
    <cfRule type="cellIs" dxfId="37" priority="38" operator="lessThan">
      <formula>5.5</formula>
    </cfRule>
  </conditionalFormatting>
  <conditionalFormatting sqref="G20">
    <cfRule type="cellIs" dxfId="36" priority="37" operator="lessThan">
      <formula>5.5</formula>
    </cfRule>
  </conditionalFormatting>
  <conditionalFormatting sqref="G26">
    <cfRule type="cellIs" dxfId="35" priority="36" operator="lessThan">
      <formula>4.5</formula>
    </cfRule>
  </conditionalFormatting>
  <conditionalFormatting sqref="G30">
    <cfRule type="cellIs" dxfId="34" priority="12" operator="lessThan">
      <formula>5.5</formula>
    </cfRule>
  </conditionalFormatting>
  <conditionalFormatting sqref="G34">
    <cfRule type="cellIs" dxfId="33" priority="11" operator="lessThan">
      <formula>5.5</formula>
    </cfRule>
  </conditionalFormatting>
  <conditionalFormatting sqref="G40">
    <cfRule type="cellIs" dxfId="32" priority="10" operator="lessThan">
      <formula>5.5</formula>
    </cfRule>
  </conditionalFormatting>
  <conditionalFormatting sqref="G42">
    <cfRule type="cellIs" dxfId="31" priority="1" operator="lessThan">
      <formula>5.5</formula>
    </cfRule>
  </conditionalFormatting>
  <conditionalFormatting sqref="G44">
    <cfRule type="cellIs" dxfId="30" priority="9" operator="lessThan">
      <formula>4.5</formula>
    </cfRule>
  </conditionalFormatting>
  <conditionalFormatting sqref="G48">
    <cfRule type="cellIs" dxfId="29" priority="8" operator="lessThan">
      <formula>5.5</formula>
    </cfRule>
  </conditionalFormatting>
  <conditionalFormatting sqref="G52">
    <cfRule type="cellIs" dxfId="28" priority="7" operator="lessThan">
      <formula>5.5</formula>
    </cfRule>
  </conditionalFormatting>
  <conditionalFormatting sqref="G56">
    <cfRule type="cellIs" dxfId="27" priority="6" operator="lessThan">
      <formula>5.5</formula>
    </cfRule>
  </conditionalFormatting>
  <conditionalFormatting sqref="G58">
    <cfRule type="cellIs" dxfId="26" priority="5" operator="lessThan">
      <formula>5.5</formula>
    </cfRule>
  </conditionalFormatting>
  <conditionalFormatting sqref="J10">
    <cfRule type="cellIs" dxfId="25" priority="83" operator="lessThan">
      <formula>4.5</formula>
    </cfRule>
  </conditionalFormatting>
  <conditionalFormatting sqref="J12">
    <cfRule type="cellIs" dxfId="24" priority="35" operator="lessThan">
      <formula>4.5</formula>
    </cfRule>
  </conditionalFormatting>
  <conditionalFormatting sqref="J14">
    <cfRule type="cellIs" dxfId="23" priority="34" operator="lessThan">
      <formula>4.5</formula>
    </cfRule>
  </conditionalFormatting>
  <conditionalFormatting sqref="J16">
    <cfRule type="cellIs" dxfId="22" priority="33" operator="lessThan">
      <formula>4.5</formula>
    </cfRule>
  </conditionalFormatting>
  <conditionalFormatting sqref="J18">
    <cfRule type="cellIs" dxfId="21" priority="32" operator="lessThan">
      <formula>4.5</formula>
    </cfRule>
  </conditionalFormatting>
  <conditionalFormatting sqref="J20">
    <cfRule type="cellIs" dxfId="20" priority="31" operator="lessThan">
      <formula>4.5</formula>
    </cfRule>
  </conditionalFormatting>
  <conditionalFormatting sqref="J22">
    <cfRule type="cellIs" dxfId="19" priority="30" operator="lessThan">
      <formula>4.5</formula>
    </cfRule>
  </conditionalFormatting>
  <conditionalFormatting sqref="J24">
    <cfRule type="cellIs" dxfId="18" priority="29" operator="lessThan">
      <formula>4.5</formula>
    </cfRule>
  </conditionalFormatting>
  <conditionalFormatting sqref="J26">
    <cfRule type="cellIs" dxfId="17" priority="28" operator="lessThan">
      <formula>4.5</formula>
    </cfRule>
  </conditionalFormatting>
  <conditionalFormatting sqref="J30">
    <cfRule type="cellIs" dxfId="16" priority="25" operator="lessThan">
      <formula>4.5</formula>
    </cfRule>
  </conditionalFormatting>
  <conditionalFormatting sqref="J32">
    <cfRule type="cellIs" dxfId="15" priority="3" operator="lessThan">
      <formula>4.5</formula>
    </cfRule>
  </conditionalFormatting>
  <conditionalFormatting sqref="J34">
    <cfRule type="cellIs" dxfId="14" priority="23" operator="lessThan">
      <formula>4.5</formula>
    </cfRule>
  </conditionalFormatting>
  <conditionalFormatting sqref="J36">
    <cfRule type="cellIs" dxfId="13" priority="22" operator="lessThan">
      <formula>4.5</formula>
    </cfRule>
  </conditionalFormatting>
  <conditionalFormatting sqref="J38">
    <cfRule type="cellIs" dxfId="12" priority="21" operator="lessThan">
      <formula>4.5</formula>
    </cfRule>
  </conditionalFormatting>
  <conditionalFormatting sqref="J40">
    <cfRule type="cellIs" dxfId="11" priority="20" operator="lessThan">
      <formula>5.5</formula>
    </cfRule>
  </conditionalFormatting>
  <conditionalFormatting sqref="J42">
    <cfRule type="cellIs" dxfId="10" priority="2" operator="lessThan">
      <formula>5.5</formula>
    </cfRule>
  </conditionalFormatting>
  <conditionalFormatting sqref="J44">
    <cfRule type="cellIs" dxfId="9" priority="19" operator="lessThan">
      <formula>4.5</formula>
    </cfRule>
  </conditionalFormatting>
  <conditionalFormatting sqref="J48">
    <cfRule type="cellIs" dxfId="8" priority="18" operator="lessThan">
      <formula>4.5</formula>
    </cfRule>
  </conditionalFormatting>
  <conditionalFormatting sqref="J50">
    <cfRule type="cellIs" dxfId="7" priority="17" operator="lessThan">
      <formula>4.5</formula>
    </cfRule>
  </conditionalFormatting>
  <conditionalFormatting sqref="J52">
    <cfRule type="cellIs" dxfId="6" priority="16" operator="lessThan">
      <formula>4.5</formula>
    </cfRule>
  </conditionalFormatting>
  <conditionalFormatting sqref="J54">
    <cfRule type="cellIs" dxfId="5" priority="15" operator="lessThan">
      <formula>4.5</formula>
    </cfRule>
  </conditionalFormatting>
  <conditionalFormatting sqref="J56">
    <cfRule type="cellIs" dxfId="4" priority="14" operator="lessThan">
      <formula>5.5</formula>
    </cfRule>
  </conditionalFormatting>
  <conditionalFormatting sqref="J58">
    <cfRule type="cellIs" dxfId="3" priority="13" operator="lessThan">
      <formula>4.5</formula>
    </cfRule>
  </conditionalFormatting>
  <conditionalFormatting sqref="K8">
    <cfRule type="expression" dxfId="2" priority="44">
      <formula>K8&lt;35</formula>
    </cfRule>
  </conditionalFormatting>
  <conditionalFormatting sqref="K28">
    <cfRule type="expression" dxfId="1" priority="27">
      <formula>K28&lt;32</formula>
    </cfRule>
  </conditionalFormatting>
  <conditionalFormatting sqref="K46">
    <cfRule type="expression" dxfId="0" priority="26">
      <formula>K46&lt;21</formula>
    </cfRule>
  </conditionalFormatting>
  <pageMargins left="0.9055118110236221" right="0.51181102362204722" top="0.55118110236220474" bottom="0.35433070866141736"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9140B31-D6B1-1E4D-8B20-E382FB6272F5}">
          <x14:formula1>
            <xm:f>Sheet2!$A$1:$A$2</xm:f>
          </x14:formula1>
          <xm:sqref>J10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394" workbookViewId="0">
      <selection activeCell="D12" sqref="D12"/>
    </sheetView>
  </sheetViews>
  <sheetFormatPr baseColWidth="10" defaultColWidth="8.83203125" defaultRowHeight="15" x14ac:dyDescent="0.2"/>
  <sheetData>
    <row r="1" spans="1:1" ht="16" x14ac:dyDescent="0.2">
      <c r="A1" s="14" t="s">
        <v>52</v>
      </c>
    </row>
    <row r="2" spans="1:1" x14ac:dyDescent="0.2">
      <c r="A2" s="46"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Sheet1</vt:lpstr>
      <vt:lpstr>Sheet2</vt:lpstr>
      <vt:lpstr>Sheet3</vt:lpstr>
      <vt:lpstr>Sheet1!Afdrukbereik</vt:lpstr>
    </vt:vector>
  </TitlesOfParts>
  <Company>Erasmus 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Wooldrik</dc:creator>
  <cp:lastModifiedBy>Sabine Mensch</cp:lastModifiedBy>
  <cp:lastPrinted>2018-01-24T10:09:07Z</cp:lastPrinted>
  <dcterms:created xsi:type="dcterms:W3CDTF">2017-08-08T13:43:27Z</dcterms:created>
  <dcterms:modified xsi:type="dcterms:W3CDTF">2023-12-06T16:26:44Z</dcterms:modified>
</cp:coreProperties>
</file>