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6"/>
  <workbookPr defaultThemeVersion="124226"/>
  <mc:AlternateContent xmlns:mc="http://schemas.openxmlformats.org/markup-compatibility/2006">
    <mc:Choice Requires="x15">
      <x15ac:absPath xmlns:x15ac="http://schemas.microsoft.com/office/spreadsheetml/2010/11/ac" url="https://erasmusmc-my.sharepoint.com/personal/s_mensch_erasmusmc_nl/Documents/ErasmusMC - Sabine Mensch/Projecten 2023/"/>
    </mc:Choice>
  </mc:AlternateContent>
  <xr:revisionPtr revIDLastSave="53" documentId="8_{21DE0680-996D-D64A-B203-2D46EA185CDA}" xr6:coauthVersionLast="47" xr6:coauthVersionMax="47" xr10:uidLastSave="{F8753FDC-70D4-3F41-A289-4004392F6229}"/>
  <workbookProtection workbookAlgorithmName="SHA-512" workbookHashValue="GndYnuqAgJRdVhki01hmzG7pDL2Z3by0/Qk5W7bCAUC8bFKR0qHV/MQmWVgNn8ia1Yt6RrPect+SqM0BxVzHSA==" workbookSaltValue="Y+m4IL3p7EZp4SfUt909AA==" workbookSpinCount="100000" lockStructure="1"/>
  <bookViews>
    <workbookView xWindow="0" yWindow="500" windowWidth="51200" windowHeight="27160" xr2:uid="{00000000-000D-0000-FFFF-FFFF00000000}"/>
  </bookViews>
  <sheets>
    <sheet name="Sheet1" sheetId="1" r:id="rId1"/>
    <sheet name="Sheet2" sheetId="2" r:id="rId2"/>
    <sheet name="Sheet3" sheetId="3" r:id="rId3"/>
  </sheets>
  <definedNames>
    <definedName name="_xlnm.Print_Area" localSheetId="0">Sheet1!$A$1:$K$63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 l="1"/>
  <c r="K22" i="1"/>
  <c r="K28" i="1"/>
  <c r="K12" i="1"/>
  <c r="G10" i="1"/>
  <c r="K42" i="1"/>
  <c r="G42" i="1"/>
  <c r="G14" i="1" l="1"/>
  <c r="G20" i="1"/>
  <c r="G26" i="1"/>
  <c r="G30" i="1"/>
  <c r="D8" i="1" l="1"/>
  <c r="G58" i="1"/>
  <c r="G56" i="1"/>
  <c r="G52" i="1"/>
  <c r="G48" i="1"/>
  <c r="G44" i="1"/>
  <c r="G40" i="1"/>
  <c r="G34" i="1"/>
  <c r="K26" i="1"/>
  <c r="D28" i="1" l="1"/>
  <c r="D46" i="1"/>
  <c r="K58" i="1"/>
  <c r="K56" i="1"/>
  <c r="K54" i="1"/>
  <c r="K52" i="1"/>
  <c r="K50" i="1"/>
  <c r="K48" i="1"/>
  <c r="K44" i="1"/>
  <c r="K40" i="1"/>
  <c r="K38" i="1"/>
  <c r="K36" i="1"/>
  <c r="K34" i="1"/>
  <c r="K32" i="1"/>
  <c r="K30" i="1"/>
  <c r="K24" i="1"/>
  <c r="K20" i="1"/>
  <c r="K18" i="1"/>
  <c r="K16" i="1"/>
  <c r="K14" i="1"/>
  <c r="K8" i="1" l="1"/>
  <c r="K46" i="1"/>
</calcChain>
</file>

<file path=xl/sharedStrings.xml><?xml version="1.0" encoding="utf-8"?>
<sst xmlns="http://schemas.openxmlformats.org/spreadsheetml/2006/main" count="98" uniqueCount="57">
  <si>
    <t>Ba1</t>
  </si>
  <si>
    <t>Jaar</t>
  </si>
  <si>
    <t>Domein</t>
  </si>
  <si>
    <t>K&amp;I</t>
  </si>
  <si>
    <t>Bachelor Geneeskunde</t>
  </si>
  <si>
    <t>Ba1A</t>
  </si>
  <si>
    <t>Ba1A1</t>
  </si>
  <si>
    <t>Tentamen</t>
  </si>
  <si>
    <t>Ba1A2</t>
  </si>
  <si>
    <t>Ba1B</t>
  </si>
  <si>
    <t>Ba1B1</t>
  </si>
  <si>
    <t>Ba1B2</t>
  </si>
  <si>
    <t>Ba1B3</t>
  </si>
  <si>
    <t>Ba1C</t>
  </si>
  <si>
    <t>Ba1C1</t>
  </si>
  <si>
    <t>Ba1C2</t>
  </si>
  <si>
    <t>Ba1C3</t>
  </si>
  <si>
    <t>&gt;=5,50</t>
  </si>
  <si>
    <t>&gt;=4,50</t>
  </si>
  <si>
    <t>Ba1IT</t>
  </si>
  <si>
    <t>Ba2</t>
  </si>
  <si>
    <t>Ba2A</t>
  </si>
  <si>
    <t>Ba2B</t>
  </si>
  <si>
    <t>Ba2C</t>
  </si>
  <si>
    <t>Ba2IT</t>
  </si>
  <si>
    <t>Ba2A1</t>
  </si>
  <si>
    <t>Ba2A2</t>
  </si>
  <si>
    <t>Ba2B1</t>
  </si>
  <si>
    <t>Ba2B2</t>
  </si>
  <si>
    <t>Ba2B3</t>
  </si>
  <si>
    <t>Ba2C1</t>
  </si>
  <si>
    <t>Ba3</t>
  </si>
  <si>
    <t>Ba3A</t>
  </si>
  <si>
    <t>Ba3A1</t>
  </si>
  <si>
    <t>Ba3A2</t>
  </si>
  <si>
    <t>Ba3B</t>
  </si>
  <si>
    <t>Ba3B1</t>
  </si>
  <si>
    <t>Ba3B2</t>
  </si>
  <si>
    <t>Ba3C</t>
  </si>
  <si>
    <t>Ba3C1</t>
  </si>
  <si>
    <t>Ba3IT</t>
  </si>
  <si>
    <t>&gt;=35,0</t>
  </si>
  <si>
    <t>&gt;=32,0</t>
  </si>
  <si>
    <t>&gt;=21,0</t>
  </si>
  <si>
    <t>Rekenhulp</t>
  </si>
  <si>
    <t>Compensatieregels Kennis &amp; Inzicht</t>
  </si>
  <si>
    <t>Aan deze rekenhulp kunnen geen rechten worden ontleend.</t>
  </si>
  <si>
    <t>KOW</t>
  </si>
  <si>
    <t>Ba2AV</t>
  </si>
  <si>
    <t>Onderdeel</t>
  </si>
  <si>
    <t>EC</t>
  </si>
  <si>
    <t>Niet behaald</t>
  </si>
  <si>
    <t>Behaald</t>
  </si>
  <si>
    <t>2023-2024</t>
  </si>
  <si>
    <t>2023 © Informatiemanagement Onderwijs, Erasmus MC</t>
  </si>
  <si>
    <t>20231206a_IM</t>
  </si>
  <si>
    <t>Met deze rekenhulp kun je toetsen of de door jou behaalde tentamenresultaten in het domein Kennis &amp; Inzicht toereikend zijn om een beroep te kunnen doen op de compensatieregeling zoals die is vastgelegd in de OER 2023-2024 (artikel 5.8). Let op dat je daarnaast ook moet voldoen aan alle andere voorwaarden in de regeling om voor compensatie in aanmerking te komen.
Alle relevante resultaten en EC hebben in deze rekenhulp een kader, en de grenswaarden die gelden staan er onder vermeld. Wanneer er na het invoeren van je resultaten (in de lichtgele cellen) een grens-waarde wordt overschreden en je dus niet voor compensatie in aanmerking komt kleurt die waarde rood.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</si>
</sst>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color theme="1"/>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
      <i/>
      <sz val="9"/>
      <color theme="6" tint="-0.249977111117893"/>
      <name val="Calibri"/>
      <family val="2"/>
      <scheme val="minor"/>
    </font>
    <font>
      <sz val="9"/>
      <color theme="4"/>
      <name val="Calibri"/>
      <family val="2"/>
      <scheme val="minor"/>
    </font>
    <font>
      <sz val="9"/>
      <color theme="6" tint="-0.249977111117893"/>
      <name val="Calibri"/>
      <family val="2"/>
      <scheme val="minor"/>
    </font>
    <font>
      <i/>
      <sz val="12"/>
      <color theme="1"/>
      <name val="Calibri"/>
      <family val="2"/>
      <scheme val="minor"/>
    </font>
    <font>
      <i/>
      <sz val="12"/>
      <color theme="4"/>
      <name val="Calibri"/>
      <family val="2"/>
      <scheme val="minor"/>
    </font>
    <font>
      <b/>
      <sz val="12"/>
      <color theme="1"/>
      <name val="Calibri"/>
      <family val="2"/>
      <scheme val="minor"/>
    </font>
    <font>
      <sz val="12"/>
      <color theme="1"/>
      <name val="Calibri"/>
      <family val="2"/>
      <scheme val="minor"/>
    </font>
    <font>
      <i/>
      <sz val="12"/>
      <color theme="6" tint="-0.249977111117893"/>
      <name val="Calibri"/>
      <family val="2"/>
      <scheme val="minor"/>
    </font>
    <font>
      <sz val="16"/>
      <color theme="1"/>
      <name val="Calibri"/>
      <family val="2"/>
      <scheme val="minor"/>
    </font>
    <font>
      <b/>
      <sz val="16"/>
      <color theme="1"/>
      <name val="Calibri"/>
      <family val="2"/>
      <scheme val="minor"/>
    </font>
    <font>
      <sz val="9"/>
      <color theme="4" tint="-0.249977111117893"/>
      <name val="Calibri"/>
      <family val="2"/>
      <scheme val="minor"/>
    </font>
    <font>
      <i/>
      <sz val="12"/>
      <name val="Calibri"/>
      <family val="2"/>
      <scheme val="minor"/>
    </font>
    <font>
      <i/>
      <sz val="9"/>
      <color theme="4" tint="-0.249977111117893"/>
      <name val="Calibri"/>
      <family val="2"/>
      <scheme val="minor"/>
    </font>
    <font>
      <b/>
      <i/>
      <sz val="12"/>
      <color theme="1"/>
      <name val="Calibri"/>
      <family val="2"/>
      <scheme val="minor"/>
    </font>
    <font>
      <sz val="9"/>
      <color theme="0"/>
      <name val="Calibri"/>
      <family val="2"/>
      <scheme val="minor"/>
    </font>
    <font>
      <sz val="9"/>
      <color rgb="FFFF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rgb="FFEAEAEA"/>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right" vertical="top"/>
    </xf>
    <xf numFmtId="0" fontId="6" fillId="0" borderId="0" xfId="0" applyFont="1" applyAlignment="1">
      <alignment horizontal="right" vertical="top"/>
    </xf>
    <xf numFmtId="0" fontId="6" fillId="0" borderId="0" xfId="0" applyFont="1" applyAlignment="1">
      <alignment horizontal="left" vertical="top"/>
    </xf>
    <xf numFmtId="0" fontId="3" fillId="0" borderId="0" xfId="0" applyFont="1" applyAlignment="1">
      <alignment vertical="top"/>
    </xf>
    <xf numFmtId="0" fontId="7" fillId="0" borderId="0" xfId="0" applyFont="1" applyAlignment="1">
      <alignment vertical="top"/>
    </xf>
    <xf numFmtId="0" fontId="8" fillId="0" borderId="0" xfId="0" applyFont="1" applyAlignment="1">
      <alignment vertical="top"/>
    </xf>
    <xf numFmtId="0" fontId="11" fillId="0" borderId="0" xfId="0" applyFont="1" applyAlignment="1">
      <alignment vertical="top"/>
    </xf>
    <xf numFmtId="2" fontId="11" fillId="2" borderId="1" xfId="0" applyNumberFormat="1" applyFont="1" applyFill="1" applyBorder="1" applyAlignment="1" applyProtection="1">
      <alignment vertical="top"/>
      <protection locked="0"/>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8" fillId="4" borderId="0" xfId="0" applyFont="1" applyFill="1" applyAlignment="1">
      <alignment vertical="top"/>
    </xf>
    <xf numFmtId="0" fontId="15" fillId="0" borderId="0" xfId="0" applyFont="1" applyAlignment="1">
      <alignment horizontal="right" vertical="top"/>
    </xf>
    <xf numFmtId="0" fontId="17" fillId="0" borderId="0" xfId="0" applyFont="1" applyAlignment="1">
      <alignment horizontal="right" vertical="top"/>
    </xf>
    <xf numFmtId="0" fontId="16" fillId="0" borderId="0" xfId="0" applyFont="1" applyAlignment="1">
      <alignment vertical="top"/>
    </xf>
    <xf numFmtId="0" fontId="8" fillId="5" borderId="0" xfId="0" applyFont="1" applyFill="1" applyAlignment="1">
      <alignment vertical="top"/>
    </xf>
    <xf numFmtId="0" fontId="8" fillId="6" borderId="0" xfId="0" applyFont="1" applyFill="1" applyAlignment="1">
      <alignment vertical="top"/>
    </xf>
    <xf numFmtId="0" fontId="8" fillId="6" borderId="0" xfId="0" applyFont="1" applyFill="1" applyAlignment="1">
      <alignment horizontal="right" vertical="top"/>
    </xf>
    <xf numFmtId="164" fontId="16" fillId="7" borderId="1" xfId="0" applyNumberFormat="1" applyFont="1" applyFill="1" applyBorder="1" applyAlignment="1">
      <alignment vertical="top"/>
    </xf>
    <xf numFmtId="0" fontId="8" fillId="7" borderId="0" xfId="0" applyFont="1" applyFill="1" applyAlignment="1">
      <alignment vertical="top"/>
    </xf>
    <xf numFmtId="0" fontId="8" fillId="4" borderId="0" xfId="0" applyFont="1" applyFill="1" applyAlignment="1">
      <alignment horizontal="right" vertical="top"/>
    </xf>
    <xf numFmtId="0" fontId="9" fillId="6" borderId="0" xfId="0" applyFont="1" applyFill="1" applyAlignment="1">
      <alignment horizontal="right" vertical="top"/>
    </xf>
    <xf numFmtId="0" fontId="10" fillId="7" borderId="0" xfId="0" applyFont="1" applyFill="1" applyAlignment="1">
      <alignment vertical="top"/>
    </xf>
    <xf numFmtId="164" fontId="8" fillId="7" borderId="0" xfId="0" applyNumberFormat="1" applyFont="1" applyFill="1" applyAlignment="1">
      <alignment horizontal="left" vertical="top"/>
    </xf>
    <xf numFmtId="2" fontId="11" fillId="7" borderId="1" xfId="0" applyNumberFormat="1" applyFont="1" applyFill="1" applyBorder="1" applyAlignment="1">
      <alignment vertical="top"/>
    </xf>
    <xf numFmtId="0" fontId="10" fillId="3" borderId="0" xfId="0" applyFont="1" applyFill="1" applyAlignment="1">
      <alignment vertical="top"/>
    </xf>
    <xf numFmtId="0" fontId="10" fillId="5" borderId="0" xfId="0" applyFont="1" applyFill="1" applyAlignment="1">
      <alignment vertical="top"/>
    </xf>
    <xf numFmtId="164" fontId="8" fillId="5" borderId="0" xfId="0" applyNumberFormat="1" applyFont="1" applyFill="1" applyAlignment="1">
      <alignment horizontal="left" vertical="top"/>
    </xf>
    <xf numFmtId="2" fontId="11" fillId="5" borderId="1" xfId="0" applyNumberFormat="1" applyFont="1" applyFill="1" applyBorder="1" applyAlignment="1">
      <alignment vertical="top"/>
    </xf>
    <xf numFmtId="0" fontId="10" fillId="6" borderId="0" xfId="0" applyFont="1" applyFill="1" applyAlignment="1">
      <alignment vertical="top"/>
    </xf>
    <xf numFmtId="164" fontId="8" fillId="6" borderId="0" xfId="0" applyNumberFormat="1" applyFont="1" applyFill="1" applyAlignment="1">
      <alignment horizontal="left" vertical="top"/>
    </xf>
    <xf numFmtId="164" fontId="16" fillId="6" borderId="0" xfId="0" applyNumberFormat="1" applyFont="1" applyFill="1" applyAlignment="1">
      <alignment vertical="top"/>
    </xf>
    <xf numFmtId="0" fontId="11" fillId="4" borderId="0" xfId="0" applyFont="1" applyFill="1" applyAlignment="1">
      <alignment vertical="top"/>
    </xf>
    <xf numFmtId="0" fontId="18" fillId="5" borderId="0" xfId="0" applyFont="1" applyFill="1" applyAlignment="1">
      <alignment vertical="top"/>
    </xf>
    <xf numFmtId="0" fontId="18" fillId="7" borderId="0" xfId="0" applyFont="1" applyFill="1" applyAlignment="1">
      <alignment vertical="top"/>
    </xf>
    <xf numFmtId="0" fontId="18" fillId="3" borderId="0" xfId="0" applyFont="1" applyFill="1" applyAlignment="1">
      <alignment vertical="top"/>
    </xf>
    <xf numFmtId="0" fontId="18" fillId="6" borderId="0" xfId="0" applyFont="1" applyFill="1" applyAlignment="1">
      <alignment vertical="top"/>
    </xf>
    <xf numFmtId="2" fontId="1" fillId="2" borderId="1" xfId="0" applyNumberFormat="1" applyFont="1" applyFill="1" applyBorder="1" applyAlignment="1" applyProtection="1">
      <alignment vertical="top"/>
      <protection locked="0"/>
    </xf>
    <xf numFmtId="0" fontId="19" fillId="0" borderId="0" xfId="0" applyFont="1" applyAlignment="1">
      <alignment horizontal="right" vertical="top"/>
    </xf>
    <xf numFmtId="0" fontId="1" fillId="0" borderId="0" xfId="0" applyFont="1" applyAlignment="1">
      <alignment vertical="top"/>
    </xf>
    <xf numFmtId="0" fontId="20" fillId="0" borderId="0" xfId="0" applyFont="1" applyAlignment="1">
      <alignment vertical="top"/>
    </xf>
    <xf numFmtId="0" fontId="4" fillId="0" borderId="0" xfId="0" applyFont="1" applyAlignment="1">
      <alignment horizontal="left" vertical="top" wrapText="1"/>
    </xf>
  </cellXfs>
  <cellStyles count="1">
    <cellStyle name="Standaard" xfId="0" builtinId="0"/>
  </cellStyles>
  <dxfs count="42">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
      <font>
        <color rgb="FFFF0000"/>
      </font>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EAEAEA"/>
      <color rgb="FFFFE1E1"/>
      <color rgb="FFFFCD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3"/>
  <sheetViews>
    <sheetView tabSelected="1" zoomScale="187" zoomScaleNormal="115" workbookViewId="0">
      <selection activeCell="J12" sqref="J12"/>
    </sheetView>
  </sheetViews>
  <sheetFormatPr baseColWidth="10" defaultColWidth="9.1640625" defaultRowHeight="20" customHeight="1" x14ac:dyDescent="0.2"/>
  <cols>
    <col min="1" max="10" width="10.6640625" style="1" customWidth="1"/>
    <col min="11" max="11" width="20.6640625" style="1" customWidth="1"/>
    <col min="12" max="16384" width="9.1640625" style="1"/>
  </cols>
  <sheetData>
    <row r="1" spans="1:12" s="12" customFormat="1" ht="20" customHeight="1" x14ac:dyDescent="0.2">
      <c r="A1" s="12" t="s">
        <v>4</v>
      </c>
      <c r="F1" s="47" t="s">
        <v>56</v>
      </c>
      <c r="G1" s="47"/>
      <c r="H1" s="47"/>
      <c r="I1" s="47"/>
      <c r="J1" s="47"/>
      <c r="K1" s="47"/>
    </row>
    <row r="2" spans="1:12" s="12" customFormat="1" ht="20" customHeight="1" x14ac:dyDescent="0.2">
      <c r="A2" s="45" t="s">
        <v>53</v>
      </c>
      <c r="F2" s="47"/>
      <c r="G2" s="47"/>
      <c r="H2" s="47"/>
      <c r="I2" s="47"/>
      <c r="J2" s="47"/>
      <c r="K2" s="47"/>
    </row>
    <row r="3" spans="1:12" s="16" customFormat="1" ht="25" customHeight="1" x14ac:dyDescent="0.2">
      <c r="A3" s="16" t="s">
        <v>45</v>
      </c>
      <c r="F3" s="47"/>
      <c r="G3" s="47"/>
      <c r="H3" s="47"/>
      <c r="I3" s="47"/>
      <c r="J3" s="47"/>
      <c r="K3" s="47"/>
    </row>
    <row r="4" spans="1:12" s="15" customFormat="1" ht="25" customHeight="1" x14ac:dyDescent="0.2">
      <c r="A4" s="15" t="s">
        <v>44</v>
      </c>
      <c r="F4" s="47"/>
      <c r="G4" s="47"/>
      <c r="H4" s="47"/>
      <c r="I4" s="47"/>
      <c r="J4" s="47"/>
      <c r="K4" s="47"/>
    </row>
    <row r="5" spans="1:12" ht="30" customHeight="1" x14ac:dyDescent="0.2"/>
    <row r="6" spans="1:12" s="11" customFormat="1" ht="20" customHeight="1" x14ac:dyDescent="0.2">
      <c r="A6" s="41" t="s">
        <v>1</v>
      </c>
      <c r="B6" s="40" t="s">
        <v>2</v>
      </c>
      <c r="C6" s="25"/>
      <c r="D6" s="25"/>
      <c r="E6" s="39" t="s">
        <v>49</v>
      </c>
      <c r="F6" s="21"/>
      <c r="G6" s="21"/>
      <c r="H6" s="42" t="s">
        <v>7</v>
      </c>
      <c r="I6" s="22"/>
      <c r="J6" s="27"/>
      <c r="K6" s="23" t="s">
        <v>50</v>
      </c>
    </row>
    <row r="7" spans="1:12" s="2" customFormat="1" ht="30" customHeight="1" x14ac:dyDescent="0.2"/>
    <row r="8" spans="1:12" s="11" customFormat="1" ht="20" customHeight="1" x14ac:dyDescent="0.2">
      <c r="A8" s="31" t="s">
        <v>0</v>
      </c>
      <c r="B8" s="28" t="s">
        <v>3</v>
      </c>
      <c r="C8" s="29">
        <v>50</v>
      </c>
      <c r="D8" s="30">
        <f>ROUND(((F10*G10)+(F14*G14)+(F20*G20)+(F26*G26))/(F10+F14+F20+F26),2)</f>
        <v>0</v>
      </c>
      <c r="E8" s="17"/>
      <c r="F8" s="17"/>
      <c r="G8" s="17"/>
      <c r="H8" s="17"/>
      <c r="I8" s="17"/>
      <c r="J8" s="26"/>
      <c r="K8" s="24">
        <f>SUM(K10:K26)</f>
        <v>0</v>
      </c>
      <c r="L8" s="20"/>
    </row>
    <row r="9" spans="1:12" s="6" customFormat="1" ht="20" customHeight="1" x14ac:dyDescent="0.2">
      <c r="A9" s="5"/>
      <c r="D9" s="18" t="s">
        <v>17</v>
      </c>
      <c r="J9" s="44"/>
      <c r="K9" s="19" t="s">
        <v>41</v>
      </c>
      <c r="L9" s="8"/>
    </row>
    <row r="10" spans="1:12" s="12" customFormat="1" ht="20" customHeight="1" x14ac:dyDescent="0.2">
      <c r="E10" s="32" t="s">
        <v>5</v>
      </c>
      <c r="F10" s="33">
        <v>13</v>
      </c>
      <c r="G10" s="34">
        <f>ROUND(((I12*J12))/(I12),)</f>
        <v>0</v>
      </c>
      <c r="H10" s="35" t="s">
        <v>6</v>
      </c>
      <c r="I10" s="36">
        <v>7</v>
      </c>
      <c r="J10" s="43" t="s">
        <v>51</v>
      </c>
      <c r="K10" s="37">
        <f>IF(J10="Behaald",7,0)</f>
        <v>0</v>
      </c>
    </row>
    <row r="11" spans="1:12" s="3" customFormat="1" ht="20" customHeight="1" x14ac:dyDescent="0.2">
      <c r="G11" s="18" t="s">
        <v>18</v>
      </c>
      <c r="J11" s="18"/>
      <c r="K11" s="10"/>
    </row>
    <row r="12" spans="1:12" s="12" customFormat="1" ht="20" customHeight="1" x14ac:dyDescent="0.2">
      <c r="H12" s="35" t="s">
        <v>8</v>
      </c>
      <c r="I12" s="36">
        <v>6</v>
      </c>
      <c r="J12" s="13"/>
      <c r="K12" s="37" t="str">
        <f>IF(J12&gt;=5.5,I12,"")</f>
        <v/>
      </c>
      <c r="L12" s="14"/>
    </row>
    <row r="13" spans="1:12" s="3" customFormat="1" ht="20" customHeight="1" x14ac:dyDescent="0.2">
      <c r="J13" s="18" t="s">
        <v>18</v>
      </c>
      <c r="K13" s="10"/>
      <c r="L13" s="10"/>
    </row>
    <row r="14" spans="1:12" s="12" customFormat="1" ht="20" customHeight="1" x14ac:dyDescent="0.2">
      <c r="E14" s="32" t="s">
        <v>9</v>
      </c>
      <c r="F14" s="33">
        <v>19</v>
      </c>
      <c r="G14" s="34">
        <f>ROUND(((I14*J14)+(I16*J16)+(I18*J18))/(I14+I16+I18),2)</f>
        <v>0</v>
      </c>
      <c r="H14" s="35" t="s">
        <v>10</v>
      </c>
      <c r="I14" s="36">
        <v>6</v>
      </c>
      <c r="J14" s="13"/>
      <c r="K14" s="37" t="str">
        <f>IF(J14&gt;=5.5,I14,"")</f>
        <v/>
      </c>
      <c r="L14" s="14"/>
    </row>
    <row r="15" spans="1:12" s="3" customFormat="1" ht="20" customHeight="1" x14ac:dyDescent="0.2">
      <c r="G15" s="18" t="s">
        <v>17</v>
      </c>
      <c r="J15" s="18" t="s">
        <v>18</v>
      </c>
      <c r="K15" s="4"/>
      <c r="L15" s="4"/>
    </row>
    <row r="16" spans="1:12" s="12" customFormat="1" ht="20" customHeight="1" x14ac:dyDescent="0.2">
      <c r="H16" s="35" t="s">
        <v>11</v>
      </c>
      <c r="I16" s="36">
        <v>6</v>
      </c>
      <c r="J16" s="13"/>
      <c r="K16" s="37" t="str">
        <f>IF(J16&gt;=5.5,I16,"")</f>
        <v/>
      </c>
      <c r="L16" s="14"/>
    </row>
    <row r="17" spans="1:12" s="3" customFormat="1" ht="20" customHeight="1" x14ac:dyDescent="0.2">
      <c r="J17" s="18" t="s">
        <v>18</v>
      </c>
      <c r="K17" s="4"/>
      <c r="L17" s="4"/>
    </row>
    <row r="18" spans="1:12" s="12" customFormat="1" ht="20" customHeight="1" x14ac:dyDescent="0.2">
      <c r="H18" s="35" t="s">
        <v>12</v>
      </c>
      <c r="I18" s="36">
        <v>7</v>
      </c>
      <c r="J18" s="13"/>
      <c r="K18" s="37" t="str">
        <f>IF(J18&gt;=5.5,I18,"")</f>
        <v/>
      </c>
      <c r="L18" s="14"/>
    </row>
    <row r="19" spans="1:12" s="3" customFormat="1" ht="20" customHeight="1" x14ac:dyDescent="0.2">
      <c r="J19" s="18" t="s">
        <v>18</v>
      </c>
      <c r="K19" s="4"/>
      <c r="L19" s="4"/>
    </row>
    <row r="20" spans="1:12" s="12" customFormat="1" ht="20" customHeight="1" x14ac:dyDescent="0.2">
      <c r="E20" s="32" t="s">
        <v>13</v>
      </c>
      <c r="F20" s="33">
        <v>16</v>
      </c>
      <c r="G20" s="34">
        <f>ROUND(((I20*J20)+(I22*J22)+(I24*J24))/(I20+I22+I24),2)</f>
        <v>0</v>
      </c>
      <c r="H20" s="35" t="s">
        <v>14</v>
      </c>
      <c r="I20" s="36">
        <v>6</v>
      </c>
      <c r="J20" s="13"/>
      <c r="K20" s="37" t="str">
        <f>IF(J20&gt;=5.5,I20,"")</f>
        <v/>
      </c>
      <c r="L20" s="14"/>
    </row>
    <row r="21" spans="1:12" s="3" customFormat="1" ht="20" customHeight="1" x14ac:dyDescent="0.2">
      <c r="G21" s="18" t="s">
        <v>17</v>
      </c>
      <c r="J21" s="18" t="s">
        <v>18</v>
      </c>
      <c r="K21" s="4"/>
      <c r="L21" s="4"/>
    </row>
    <row r="22" spans="1:12" s="12" customFormat="1" ht="20" customHeight="1" x14ac:dyDescent="0.2">
      <c r="H22" s="35" t="s">
        <v>15</v>
      </c>
      <c r="I22" s="36">
        <v>5</v>
      </c>
      <c r="J22" s="13"/>
      <c r="K22" s="37" t="str">
        <f>IF(J22&gt;=5.5,I22,"")</f>
        <v/>
      </c>
      <c r="L22" s="14"/>
    </row>
    <row r="23" spans="1:12" s="3" customFormat="1" ht="20" customHeight="1" x14ac:dyDescent="0.2">
      <c r="J23" s="18" t="s">
        <v>18</v>
      </c>
      <c r="K23" s="4"/>
      <c r="L23" s="4"/>
    </row>
    <row r="24" spans="1:12" s="12" customFormat="1" ht="20" customHeight="1" x14ac:dyDescent="0.2">
      <c r="H24" s="35" t="s">
        <v>16</v>
      </c>
      <c r="I24" s="36">
        <v>5</v>
      </c>
      <c r="J24" s="13"/>
      <c r="K24" s="37" t="str">
        <f>IF(J24&gt;=5.5,I24,"")</f>
        <v/>
      </c>
      <c r="L24" s="14"/>
    </row>
    <row r="25" spans="1:12" s="3" customFormat="1" ht="20" customHeight="1" x14ac:dyDescent="0.2">
      <c r="J25" s="18" t="s">
        <v>18</v>
      </c>
      <c r="K25" s="4"/>
      <c r="L25" s="4"/>
    </row>
    <row r="26" spans="1:12" s="12" customFormat="1" ht="20" customHeight="1" x14ac:dyDescent="0.2">
      <c r="E26" s="32" t="s">
        <v>19</v>
      </c>
      <c r="F26" s="33">
        <v>2</v>
      </c>
      <c r="G26" s="34">
        <f>ROUND((I26*J26)/I26,2)</f>
        <v>0</v>
      </c>
      <c r="H26" s="35" t="s">
        <v>19</v>
      </c>
      <c r="I26" s="36">
        <v>2</v>
      </c>
      <c r="J26" s="13"/>
      <c r="K26" s="37" t="str">
        <f>IF(J26&gt;=5.5,I26,"")</f>
        <v/>
      </c>
      <c r="L26" s="14"/>
    </row>
    <row r="27" spans="1:12" s="3" customFormat="1" ht="30" customHeight="1" x14ac:dyDescent="0.2">
      <c r="G27" s="18" t="s">
        <v>18</v>
      </c>
      <c r="J27" s="18" t="s">
        <v>18</v>
      </c>
    </row>
    <row r="28" spans="1:12" s="12" customFormat="1" ht="20" customHeight="1" x14ac:dyDescent="0.2">
      <c r="A28" s="31" t="s">
        <v>20</v>
      </c>
      <c r="B28" s="28" t="s">
        <v>3</v>
      </c>
      <c r="C28" s="29">
        <v>47</v>
      </c>
      <c r="D28" s="30">
        <f>ROUND(((F30*G30)+(F34*G34)+(F40*G40)+(F42*G42)+(F44*G44))/(F30+F34+F40+F42+F44),2)</f>
        <v>0</v>
      </c>
      <c r="E28" s="38"/>
      <c r="F28" s="38"/>
      <c r="G28" s="38"/>
      <c r="H28" s="38"/>
      <c r="I28" s="38"/>
      <c r="J28" s="26"/>
      <c r="K28" s="24">
        <f>SUM(K30:K44)</f>
        <v>0</v>
      </c>
    </row>
    <row r="29" spans="1:12" s="3" customFormat="1" ht="20" customHeight="1" x14ac:dyDescent="0.2">
      <c r="D29" s="18" t="s">
        <v>17</v>
      </c>
      <c r="K29" s="19" t="s">
        <v>42</v>
      </c>
    </row>
    <row r="30" spans="1:12" s="12" customFormat="1" ht="20" customHeight="1" x14ac:dyDescent="0.2">
      <c r="E30" s="32" t="s">
        <v>21</v>
      </c>
      <c r="F30" s="33">
        <v>17</v>
      </c>
      <c r="G30" s="34">
        <f>ROUND(((I30*J30)+(I32*J32))/(I30+I32),2)</f>
        <v>0</v>
      </c>
      <c r="H30" s="35" t="s">
        <v>25</v>
      </c>
      <c r="I30" s="36">
        <v>9</v>
      </c>
      <c r="J30" s="13"/>
      <c r="K30" s="37" t="str">
        <f>IF(J30&gt;=5.5,I30,"")</f>
        <v/>
      </c>
    </row>
    <row r="31" spans="1:12" s="3" customFormat="1" ht="20" customHeight="1" x14ac:dyDescent="0.2">
      <c r="G31" s="18" t="s">
        <v>17</v>
      </c>
      <c r="J31" s="18" t="s">
        <v>18</v>
      </c>
    </row>
    <row r="32" spans="1:12" s="12" customFormat="1" ht="20" customHeight="1" x14ac:dyDescent="0.2">
      <c r="H32" s="35" t="s">
        <v>26</v>
      </c>
      <c r="I32" s="36">
        <v>8</v>
      </c>
      <c r="J32" s="13"/>
      <c r="K32" s="37" t="str">
        <f>IF(J32&gt;=5.5,I32,"")</f>
        <v/>
      </c>
    </row>
    <row r="33" spans="1:11" s="3" customFormat="1" ht="20" customHeight="1" x14ac:dyDescent="0.2">
      <c r="J33" s="18" t="s">
        <v>18</v>
      </c>
    </row>
    <row r="34" spans="1:11" s="12" customFormat="1" ht="20" customHeight="1" x14ac:dyDescent="0.2">
      <c r="E34" s="32" t="s">
        <v>22</v>
      </c>
      <c r="F34" s="33">
        <v>19</v>
      </c>
      <c r="G34" s="34">
        <f>ROUND(((I34*J34)+(I36*J36)+(I38*J38))/(I34+I36+I38),2)</f>
        <v>0</v>
      </c>
      <c r="H34" s="35" t="s">
        <v>27</v>
      </c>
      <c r="I34" s="36">
        <v>6</v>
      </c>
      <c r="J34" s="13"/>
      <c r="K34" s="37" t="str">
        <f>IF(J34&gt;=5.5,I34,"")</f>
        <v/>
      </c>
    </row>
    <row r="35" spans="1:11" s="3" customFormat="1" ht="20" customHeight="1" x14ac:dyDescent="0.2">
      <c r="G35" s="7" t="s">
        <v>17</v>
      </c>
      <c r="J35" s="18" t="s">
        <v>18</v>
      </c>
    </row>
    <row r="36" spans="1:11" s="12" customFormat="1" ht="20" customHeight="1" x14ac:dyDescent="0.2">
      <c r="H36" s="35" t="s">
        <v>28</v>
      </c>
      <c r="I36" s="36">
        <v>6</v>
      </c>
      <c r="J36" s="13"/>
      <c r="K36" s="37" t="str">
        <f>IF(J36&gt;=5.5,I36,"")</f>
        <v/>
      </c>
    </row>
    <row r="37" spans="1:11" s="3" customFormat="1" ht="20" customHeight="1" x14ac:dyDescent="0.2">
      <c r="J37" s="18" t="s">
        <v>18</v>
      </c>
    </row>
    <row r="38" spans="1:11" s="12" customFormat="1" ht="20" customHeight="1" x14ac:dyDescent="0.2">
      <c r="H38" s="35" t="s">
        <v>29</v>
      </c>
      <c r="I38" s="36">
        <v>7</v>
      </c>
      <c r="J38" s="13"/>
      <c r="K38" s="37" t="str">
        <f>IF(J38&gt;=5.5,I38,"")</f>
        <v/>
      </c>
    </row>
    <row r="39" spans="1:11" s="3" customFormat="1" ht="20" customHeight="1" x14ac:dyDescent="0.2">
      <c r="J39" s="18" t="s">
        <v>18</v>
      </c>
    </row>
    <row r="40" spans="1:11" s="12" customFormat="1" ht="20" customHeight="1" x14ac:dyDescent="0.2">
      <c r="E40" s="32" t="s">
        <v>23</v>
      </c>
      <c r="F40" s="33">
        <v>6</v>
      </c>
      <c r="G40" s="34">
        <f>ROUND((I40*J40)/I40,2)</f>
        <v>0</v>
      </c>
      <c r="H40" s="35" t="s">
        <v>30</v>
      </c>
      <c r="I40" s="36">
        <v>6</v>
      </c>
      <c r="J40" s="13"/>
      <c r="K40" s="37" t="str">
        <f>IF(J40&gt;=5.5,I40,"")</f>
        <v/>
      </c>
    </row>
    <row r="41" spans="1:11" s="3" customFormat="1" ht="20" customHeight="1" x14ac:dyDescent="0.2">
      <c r="G41" s="18" t="s">
        <v>17</v>
      </c>
      <c r="J41" s="18" t="s">
        <v>17</v>
      </c>
    </row>
    <row r="42" spans="1:11" s="12" customFormat="1" ht="20" customHeight="1" x14ac:dyDescent="0.2">
      <c r="E42" s="32" t="s">
        <v>48</v>
      </c>
      <c r="F42" s="33">
        <v>3</v>
      </c>
      <c r="G42" s="34">
        <f>ROUND((I42*J42)/I42,2)</f>
        <v>0</v>
      </c>
      <c r="H42" s="35" t="s">
        <v>47</v>
      </c>
      <c r="I42" s="36">
        <v>3</v>
      </c>
      <c r="J42" s="13"/>
      <c r="K42" s="37" t="str">
        <f>IF(J42&gt;=5.5,I42,"")</f>
        <v/>
      </c>
    </row>
    <row r="43" spans="1:11" s="3" customFormat="1" ht="20" customHeight="1" x14ac:dyDescent="0.2">
      <c r="G43" s="18" t="s">
        <v>17</v>
      </c>
      <c r="J43" s="18" t="s">
        <v>17</v>
      </c>
    </row>
    <row r="44" spans="1:11" s="12" customFormat="1" ht="20" customHeight="1" x14ac:dyDescent="0.2">
      <c r="E44" s="32" t="s">
        <v>24</v>
      </c>
      <c r="F44" s="33">
        <v>2</v>
      </c>
      <c r="G44" s="34">
        <f>ROUND((I44*J44)/I44,2)</f>
        <v>0</v>
      </c>
      <c r="H44" s="35" t="s">
        <v>24</v>
      </c>
      <c r="I44" s="36">
        <v>2</v>
      </c>
      <c r="J44" s="13"/>
      <c r="K44" s="37" t="str">
        <f>IF(J44&gt;=5.5,I44,"")</f>
        <v/>
      </c>
    </row>
    <row r="45" spans="1:11" s="3" customFormat="1" ht="30" customHeight="1" x14ac:dyDescent="0.2">
      <c r="G45" s="18" t="s">
        <v>18</v>
      </c>
      <c r="J45" s="18" t="s">
        <v>18</v>
      </c>
    </row>
    <row r="46" spans="1:11" s="12" customFormat="1" ht="20" customHeight="1" x14ac:dyDescent="0.2">
      <c r="A46" s="31" t="s">
        <v>31</v>
      </c>
      <c r="B46" s="28" t="s">
        <v>3</v>
      </c>
      <c r="C46" s="29">
        <v>36</v>
      </c>
      <c r="D46" s="30">
        <f>ROUND(((F48*G48)+(F52*G52)+(F56*G56)+(F58*G58))/(F48+F52+F56+F58),2)</f>
        <v>0</v>
      </c>
      <c r="E46" s="38"/>
      <c r="F46" s="38"/>
      <c r="G46" s="38"/>
      <c r="H46" s="38"/>
      <c r="I46" s="38"/>
      <c r="J46" s="26"/>
      <c r="K46" s="24">
        <f>SUM(K48:K58)</f>
        <v>0</v>
      </c>
    </row>
    <row r="47" spans="1:11" s="3" customFormat="1" ht="20" customHeight="1" x14ac:dyDescent="0.2">
      <c r="K47" s="19" t="s">
        <v>43</v>
      </c>
    </row>
    <row r="48" spans="1:11" s="12" customFormat="1" ht="20" customHeight="1" x14ac:dyDescent="0.2">
      <c r="E48" s="32" t="s">
        <v>32</v>
      </c>
      <c r="F48" s="33">
        <v>15</v>
      </c>
      <c r="G48" s="34">
        <f>ROUND(((I48*J48)+(I50*J50))/(I48+I50),2)</f>
        <v>0</v>
      </c>
      <c r="H48" s="35" t="s">
        <v>33</v>
      </c>
      <c r="I48" s="36">
        <v>8</v>
      </c>
      <c r="J48" s="13"/>
      <c r="K48" s="37" t="str">
        <f>IF(J48&gt;=5.5,I48,"")</f>
        <v/>
      </c>
    </row>
    <row r="49" spans="1:11" s="3" customFormat="1" ht="20" customHeight="1" x14ac:dyDescent="0.2">
      <c r="G49" s="18" t="s">
        <v>17</v>
      </c>
      <c r="J49" s="18" t="s">
        <v>18</v>
      </c>
    </row>
    <row r="50" spans="1:11" s="12" customFormat="1" ht="20" customHeight="1" x14ac:dyDescent="0.2">
      <c r="H50" s="35" t="s">
        <v>34</v>
      </c>
      <c r="I50" s="36">
        <v>7</v>
      </c>
      <c r="J50" s="13"/>
      <c r="K50" s="37" t="str">
        <f>IF(J50&gt;=5.5,I50,"")</f>
        <v/>
      </c>
    </row>
    <row r="51" spans="1:11" s="3" customFormat="1" ht="20" customHeight="1" x14ac:dyDescent="0.2">
      <c r="J51" s="18" t="s">
        <v>18</v>
      </c>
    </row>
    <row r="52" spans="1:11" s="12" customFormat="1" ht="20" customHeight="1" x14ac:dyDescent="0.2">
      <c r="E52" s="32" t="s">
        <v>35</v>
      </c>
      <c r="F52" s="33">
        <v>16</v>
      </c>
      <c r="G52" s="34">
        <f>ROUND(((I52*J52)+(I54*J54))/(I52+I54),2)</f>
        <v>0</v>
      </c>
      <c r="H52" s="35" t="s">
        <v>36</v>
      </c>
      <c r="I52" s="36">
        <v>8</v>
      </c>
      <c r="J52" s="13"/>
      <c r="K52" s="37" t="str">
        <f>IF(J52&gt;=5.5,I52,"")</f>
        <v/>
      </c>
    </row>
    <row r="53" spans="1:11" s="3" customFormat="1" ht="20" customHeight="1" x14ac:dyDescent="0.2">
      <c r="G53" s="18" t="s">
        <v>17</v>
      </c>
      <c r="J53" s="18" t="s">
        <v>18</v>
      </c>
    </row>
    <row r="54" spans="1:11" s="12" customFormat="1" ht="20" customHeight="1" x14ac:dyDescent="0.2">
      <c r="H54" s="35" t="s">
        <v>37</v>
      </c>
      <c r="I54" s="36">
        <v>8</v>
      </c>
      <c r="J54" s="13"/>
      <c r="K54" s="37" t="str">
        <f>IF(J54&gt;=5.5,I54,"")</f>
        <v/>
      </c>
    </row>
    <row r="55" spans="1:11" s="3" customFormat="1" ht="20" customHeight="1" x14ac:dyDescent="0.2">
      <c r="J55" s="18" t="s">
        <v>18</v>
      </c>
    </row>
    <row r="56" spans="1:11" s="12" customFormat="1" ht="20" customHeight="1" x14ac:dyDescent="0.2">
      <c r="E56" s="32" t="s">
        <v>38</v>
      </c>
      <c r="F56" s="33">
        <v>3</v>
      </c>
      <c r="G56" s="34">
        <f>ROUND((I56*J56)/I56,2)</f>
        <v>0</v>
      </c>
      <c r="H56" s="35" t="s">
        <v>39</v>
      </c>
      <c r="I56" s="36">
        <v>3</v>
      </c>
      <c r="J56" s="13"/>
      <c r="K56" s="37" t="str">
        <f>IF(J56&gt;=5.5,I56,"")</f>
        <v/>
      </c>
    </row>
    <row r="57" spans="1:11" s="3" customFormat="1" ht="20" customHeight="1" x14ac:dyDescent="0.2">
      <c r="G57" s="18" t="s">
        <v>17</v>
      </c>
      <c r="J57" s="18" t="s">
        <v>17</v>
      </c>
    </row>
    <row r="58" spans="1:11" s="12" customFormat="1" ht="20" customHeight="1" x14ac:dyDescent="0.2">
      <c r="E58" s="32" t="s">
        <v>40</v>
      </c>
      <c r="F58" s="33">
        <v>2</v>
      </c>
      <c r="G58" s="34">
        <f>ROUND((I58*J58)/I58,2)</f>
        <v>0</v>
      </c>
      <c r="H58" s="35" t="s">
        <v>40</v>
      </c>
      <c r="I58" s="36">
        <v>2</v>
      </c>
      <c r="J58" s="13"/>
      <c r="K58" s="37" t="str">
        <f>IF(J58&gt;=5.5,I58,"")</f>
        <v/>
      </c>
    </row>
    <row r="59" spans="1:11" s="3" customFormat="1" ht="20" customHeight="1" x14ac:dyDescent="0.2">
      <c r="G59" s="18" t="s">
        <v>17</v>
      </c>
      <c r="J59" s="18" t="s">
        <v>17</v>
      </c>
    </row>
    <row r="60" spans="1:11" s="3" customFormat="1" ht="20" customHeight="1" x14ac:dyDescent="0.2">
      <c r="G60" s="18"/>
      <c r="J60" s="18"/>
    </row>
    <row r="62" spans="1:11" s="3" customFormat="1" ht="20" customHeight="1" x14ac:dyDescent="0.2">
      <c r="A62" s="3" t="s">
        <v>54</v>
      </c>
      <c r="K62" s="6" t="s">
        <v>55</v>
      </c>
    </row>
    <row r="63" spans="1:11" s="3" customFormat="1" ht="20" customHeight="1" x14ac:dyDescent="0.2">
      <c r="A63" s="9" t="s">
        <v>46</v>
      </c>
    </row>
  </sheetData>
  <sheetProtection algorithmName="SHA-512" hashValue="BTY3CczLbUiPoqOgxliRHb/jZFf24DYWmTQ1lq0ufq1DYJdQqcusmJZCYfJ24Axre5XAm3gRt2j8OdVkuM8d1Q==" saltValue="W4uyxTREkUhXnFLEwAvoLg==" spinCount="100000" sheet="1" selectLockedCells="1"/>
  <mergeCells count="1">
    <mergeCell ref="F1:K4"/>
  </mergeCells>
  <conditionalFormatting sqref="D8">
    <cfRule type="cellIs" dxfId="41" priority="72" operator="lessThan">
      <formula>5.5</formula>
    </cfRule>
  </conditionalFormatting>
  <conditionalFormatting sqref="D28">
    <cfRule type="cellIs" dxfId="40" priority="39" operator="lessThan">
      <formula>5.5</formula>
    </cfRule>
  </conditionalFormatting>
  <conditionalFormatting sqref="D46">
    <cfRule type="cellIs" dxfId="39" priority="4" operator="lessThan">
      <formula>5.5</formula>
    </cfRule>
  </conditionalFormatting>
  <conditionalFormatting sqref="G10">
    <cfRule type="cellIs" dxfId="38" priority="75" operator="lessThan">
      <formula>5.5</formula>
    </cfRule>
  </conditionalFormatting>
  <conditionalFormatting sqref="G14">
    <cfRule type="cellIs" dxfId="37" priority="38" operator="lessThan">
      <formula>5.5</formula>
    </cfRule>
  </conditionalFormatting>
  <conditionalFormatting sqref="G20">
    <cfRule type="cellIs" dxfId="36" priority="37" operator="lessThan">
      <formula>5.5</formula>
    </cfRule>
  </conditionalFormatting>
  <conditionalFormatting sqref="G26">
    <cfRule type="cellIs" dxfId="35" priority="36" operator="lessThan">
      <formula>4.5</formula>
    </cfRule>
  </conditionalFormatting>
  <conditionalFormatting sqref="G30">
    <cfRule type="cellIs" dxfId="34" priority="12" operator="lessThan">
      <formula>5.5</formula>
    </cfRule>
  </conditionalFormatting>
  <conditionalFormatting sqref="G34">
    <cfRule type="cellIs" dxfId="33" priority="11" operator="lessThan">
      <formula>5.5</formula>
    </cfRule>
  </conditionalFormatting>
  <conditionalFormatting sqref="G40">
    <cfRule type="cellIs" dxfId="32" priority="10" operator="lessThan">
      <formula>5.5</formula>
    </cfRule>
  </conditionalFormatting>
  <conditionalFormatting sqref="G42">
    <cfRule type="cellIs" dxfId="31" priority="1" operator="lessThan">
      <formula>5.5</formula>
    </cfRule>
  </conditionalFormatting>
  <conditionalFormatting sqref="G44">
    <cfRule type="cellIs" dxfId="30" priority="9" operator="lessThan">
      <formula>4.5</formula>
    </cfRule>
  </conditionalFormatting>
  <conditionalFormatting sqref="G48">
    <cfRule type="cellIs" dxfId="29" priority="8" operator="lessThan">
      <formula>5.5</formula>
    </cfRule>
  </conditionalFormatting>
  <conditionalFormatting sqref="G52">
    <cfRule type="cellIs" dxfId="28" priority="7" operator="lessThan">
      <formula>5.5</formula>
    </cfRule>
  </conditionalFormatting>
  <conditionalFormatting sqref="G56">
    <cfRule type="cellIs" dxfId="27" priority="6" operator="lessThan">
      <formula>5.5</formula>
    </cfRule>
  </conditionalFormatting>
  <conditionalFormatting sqref="G58">
    <cfRule type="cellIs" dxfId="26" priority="5" operator="lessThan">
      <formula>5.5</formula>
    </cfRule>
  </conditionalFormatting>
  <conditionalFormatting sqref="J10">
    <cfRule type="cellIs" dxfId="25" priority="83" operator="lessThan">
      <formula>4.5</formula>
    </cfRule>
  </conditionalFormatting>
  <conditionalFormatting sqref="J12">
    <cfRule type="cellIs" dxfId="24" priority="35" operator="lessThan">
      <formula>4.5</formula>
    </cfRule>
  </conditionalFormatting>
  <conditionalFormatting sqref="J14">
    <cfRule type="cellIs" dxfId="23" priority="34" operator="lessThan">
      <formula>4.5</formula>
    </cfRule>
  </conditionalFormatting>
  <conditionalFormatting sqref="J16">
    <cfRule type="cellIs" dxfId="22" priority="33" operator="lessThan">
      <formula>4.5</formula>
    </cfRule>
  </conditionalFormatting>
  <conditionalFormatting sqref="J18">
    <cfRule type="cellIs" dxfId="21" priority="32" operator="lessThan">
      <formula>4.5</formula>
    </cfRule>
  </conditionalFormatting>
  <conditionalFormatting sqref="J20">
    <cfRule type="cellIs" dxfId="20" priority="31" operator="lessThan">
      <formula>4.5</formula>
    </cfRule>
  </conditionalFormatting>
  <conditionalFormatting sqref="J22">
    <cfRule type="cellIs" dxfId="19" priority="30" operator="lessThan">
      <formula>4.5</formula>
    </cfRule>
  </conditionalFormatting>
  <conditionalFormatting sqref="J24">
    <cfRule type="cellIs" dxfId="18" priority="29" operator="lessThan">
      <formula>4.5</formula>
    </cfRule>
  </conditionalFormatting>
  <conditionalFormatting sqref="J26">
    <cfRule type="cellIs" dxfId="17" priority="28" operator="lessThan">
      <formula>4.5</formula>
    </cfRule>
  </conditionalFormatting>
  <conditionalFormatting sqref="J30">
    <cfRule type="cellIs" dxfId="16" priority="25" operator="lessThan">
      <formula>4.5</formula>
    </cfRule>
  </conditionalFormatting>
  <conditionalFormatting sqref="J32">
    <cfRule type="cellIs" dxfId="15" priority="3" operator="lessThan">
      <formula>4.5</formula>
    </cfRule>
  </conditionalFormatting>
  <conditionalFormatting sqref="J34">
    <cfRule type="cellIs" dxfId="14" priority="23" operator="lessThan">
      <formula>4.5</formula>
    </cfRule>
  </conditionalFormatting>
  <conditionalFormatting sqref="J36">
    <cfRule type="cellIs" dxfId="13" priority="22" operator="lessThan">
      <formula>4.5</formula>
    </cfRule>
  </conditionalFormatting>
  <conditionalFormatting sqref="J38">
    <cfRule type="cellIs" dxfId="12" priority="21" operator="lessThan">
      <formula>4.5</formula>
    </cfRule>
  </conditionalFormatting>
  <conditionalFormatting sqref="J40">
    <cfRule type="cellIs" dxfId="11" priority="20" operator="lessThan">
      <formula>5.5</formula>
    </cfRule>
  </conditionalFormatting>
  <conditionalFormatting sqref="J42">
    <cfRule type="cellIs" dxfId="10" priority="2" operator="lessThan">
      <formula>5.5</formula>
    </cfRule>
  </conditionalFormatting>
  <conditionalFormatting sqref="J44">
    <cfRule type="cellIs" dxfId="9" priority="19" operator="lessThan">
      <formula>4.5</formula>
    </cfRule>
  </conditionalFormatting>
  <conditionalFormatting sqref="J48">
    <cfRule type="cellIs" dxfId="8" priority="18" operator="lessThan">
      <formula>4.5</formula>
    </cfRule>
  </conditionalFormatting>
  <conditionalFormatting sqref="J50">
    <cfRule type="cellIs" dxfId="7" priority="17" operator="lessThan">
      <formula>4.5</formula>
    </cfRule>
  </conditionalFormatting>
  <conditionalFormatting sqref="J52">
    <cfRule type="cellIs" dxfId="6" priority="16" operator="lessThan">
      <formula>4.5</formula>
    </cfRule>
  </conditionalFormatting>
  <conditionalFormatting sqref="J54">
    <cfRule type="cellIs" dxfId="5" priority="15" operator="lessThan">
      <formula>4.5</formula>
    </cfRule>
  </conditionalFormatting>
  <conditionalFormatting sqref="J56">
    <cfRule type="cellIs" dxfId="4" priority="14" operator="lessThan">
      <formula>5.5</formula>
    </cfRule>
  </conditionalFormatting>
  <conditionalFormatting sqref="J58">
    <cfRule type="cellIs" dxfId="3" priority="13" operator="lessThan">
      <formula>4.5</formula>
    </cfRule>
  </conditionalFormatting>
  <conditionalFormatting sqref="K8">
    <cfRule type="expression" dxfId="2" priority="44">
      <formula>K8&lt;35</formula>
    </cfRule>
  </conditionalFormatting>
  <conditionalFormatting sqref="K28">
    <cfRule type="expression" dxfId="1" priority="27">
      <formula>K28&lt;32</formula>
    </cfRule>
  </conditionalFormatting>
  <conditionalFormatting sqref="K46">
    <cfRule type="expression" dxfId="0" priority="26">
      <formula>K46&lt;21</formula>
    </cfRule>
  </conditionalFormatting>
  <pageMargins left="0.9055118110236221" right="0.51181102362204722" top="0.55118110236220474" bottom="0.35433070866141736"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140B31-D6B1-1E4D-8B20-E382FB6272F5}">
          <x14:formula1>
            <xm:f>Sheet2!$A$1:$A$2</xm:f>
          </x14:formula1>
          <xm:sqref>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394" workbookViewId="0">
      <selection activeCell="D12" sqref="D12"/>
    </sheetView>
  </sheetViews>
  <sheetFormatPr baseColWidth="10" defaultColWidth="8.83203125" defaultRowHeight="15" x14ac:dyDescent="0.2"/>
  <sheetData>
    <row r="1" spans="1:1" ht="16" x14ac:dyDescent="0.2">
      <c r="A1" s="14" t="s">
        <v>52</v>
      </c>
    </row>
    <row r="2" spans="1:1" x14ac:dyDescent="0.2">
      <c r="A2" s="4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Sheet1</vt:lpstr>
      <vt:lpstr>Sheet2</vt:lpstr>
      <vt:lpstr>Sheet3</vt:lpstr>
      <vt:lpstr>Sheet1!Afdrukbereik</vt:lpstr>
    </vt:vector>
  </TitlesOfParts>
  <Company>Erasmus 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Wooldrik</dc:creator>
  <cp:lastModifiedBy>Sabine Mensch</cp:lastModifiedBy>
  <cp:lastPrinted>2018-01-24T10:09:07Z</cp:lastPrinted>
  <dcterms:created xsi:type="dcterms:W3CDTF">2017-08-08T13:43:27Z</dcterms:created>
  <dcterms:modified xsi:type="dcterms:W3CDTF">2023-12-06T16:26:44Z</dcterms:modified>
</cp:coreProperties>
</file>